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britishscienceassociation-my.sharepoint.com/personal/catherine_davies_britishscienceassociation_org/Documents/CREST/New website content/Secondary supporting resources/Curriculum mapping/"/>
    </mc:Choice>
  </mc:AlternateContent>
  <xr:revisionPtr revIDLastSave="2" documentId="8_{79217619-056F-470C-82E6-4F7BBAC1077B}" xr6:coauthVersionLast="47" xr6:coauthVersionMax="47" xr10:uidLastSave="{4C7ECE5B-6A85-4452-AF58-BE078ACDD26A}"/>
  <bookViews>
    <workbookView xWindow="-110" yWindow="-110" windowWidth="19420" windowHeight="10300" activeTab="1" xr2:uid="{00000000-000D-0000-FFFF-FFFF00000000}"/>
  </bookViews>
  <sheets>
    <sheet name="Introduction" sheetId="1" r:id="rId1"/>
    <sheet name="Useful links" sheetId="2" r:id="rId2"/>
    <sheet name="CREST KS3" sheetId="5" r:id="rId3"/>
    <sheet name="CREST KS4" sheetId="4" r:id="rId4"/>
    <sheet name="CREST KS5" sheetId="3" r:id="rId5"/>
    <sheet name="KS3&amp;4 How Science Works" sheetId="6" state="hidden" r:id="rId6"/>
    <sheet name="KS4 Mathematics requirements" sheetId="7" state="hidden" r:id="rId7"/>
    <sheet name="Coverage of topics" sheetId="8" state="hidden" r:id="rId8"/>
    <sheet name="Please do not alter" sheetId="9" state="hidden" r:id="rId9"/>
  </sheets>
  <definedNames>
    <definedName name="_xlnm._FilterDatabase" localSheetId="2" hidden="1">'CREST KS3'!$A$2:$L$65</definedName>
    <definedName name="_xlnm._FilterDatabase" localSheetId="3" hidden="1">'CREST KS4'!$A$2:$J$65</definedName>
    <definedName name="_xlnm._FilterDatabase" localSheetId="4" hidden="1">'CREST KS5'!$A$2:$M$65</definedName>
    <definedName name="NIKS4Biology">'Please do not alter'!$L$19:$L$25</definedName>
    <definedName name="NIKS4Chemistry">'Please do not alter'!$L$31:$L$37</definedName>
    <definedName name="NIKS4Physics">'Please do not alter'!$L$43:$L$49</definedName>
    <definedName name="NIKS5Biology">'Please do not alter'!$A$2:$A$9</definedName>
    <definedName name="NIKS5Chemistry">'Please do not alter'!$A$13:$A$18</definedName>
    <definedName name="NIKS5Physics">'Please do not alter'!$A$25:$A$31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3" roundtripDataSignature="AMtx7mgV15xJGirmVkyRA8c7K+4ETWtfjg=="/>
    </ext>
  </extLst>
</workbook>
</file>

<file path=xl/calcChain.xml><?xml version="1.0" encoding="utf-8"?>
<calcChain xmlns="http://schemas.openxmlformats.org/spreadsheetml/2006/main">
  <c r="G65" i="3" l="1"/>
  <c r="G64" i="3"/>
  <c r="G63" i="3"/>
  <c r="G62" i="3"/>
  <c r="G61" i="3"/>
  <c r="G60" i="3"/>
  <c r="G59" i="3"/>
  <c r="G58" i="3"/>
  <c r="G57" i="3"/>
  <c r="G56" i="3"/>
  <c r="G54" i="3"/>
  <c r="G53" i="3"/>
  <c r="G52" i="3"/>
  <c r="G51" i="3"/>
  <c r="G50" i="3"/>
  <c r="G49" i="3"/>
  <c r="G48" i="3"/>
  <c r="G47" i="3"/>
  <c r="G46" i="3"/>
  <c r="G45" i="3"/>
  <c r="G43" i="3"/>
  <c r="G42" i="3"/>
  <c r="G41" i="3"/>
  <c r="G40" i="3"/>
  <c r="G39" i="3"/>
  <c r="G38" i="3"/>
  <c r="G37" i="3"/>
  <c r="G35" i="3"/>
  <c r="G34" i="3"/>
  <c r="G33" i="3"/>
  <c r="G32" i="3"/>
  <c r="G31" i="3"/>
  <c r="G29" i="3"/>
  <c r="G28" i="3"/>
  <c r="G27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65" i="4"/>
  <c r="G64" i="4"/>
  <c r="G63" i="4"/>
  <c r="G62" i="4"/>
  <c r="G61" i="4"/>
  <c r="G60" i="4"/>
  <c r="G59" i="4"/>
  <c r="G58" i="4"/>
  <c r="G57" i="4"/>
  <c r="G56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5" i="4"/>
  <c r="G34" i="4"/>
  <c r="G33" i="4"/>
  <c r="G32" i="4"/>
  <c r="G31" i="4"/>
  <c r="G29" i="4"/>
  <c r="G28" i="4"/>
  <c r="G27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I65" i="5"/>
  <c r="I64" i="5"/>
  <c r="I63" i="5"/>
  <c r="I62" i="5"/>
  <c r="I61" i="5"/>
  <c r="I60" i="5"/>
  <c r="I59" i="5"/>
  <c r="I58" i="5"/>
  <c r="I57" i="5"/>
  <c r="I56" i="5"/>
  <c r="I54" i="5"/>
  <c r="I53" i="5"/>
  <c r="I52" i="5"/>
  <c r="I51" i="5"/>
  <c r="I50" i="5"/>
  <c r="I49" i="5"/>
  <c r="I48" i="5"/>
  <c r="I47" i="5"/>
  <c r="I46" i="5"/>
  <c r="I45" i="5"/>
  <c r="I43" i="5"/>
  <c r="I42" i="5"/>
  <c r="I41" i="5"/>
  <c r="I40" i="5"/>
  <c r="I39" i="5"/>
  <c r="I38" i="5"/>
  <c r="I37" i="5"/>
  <c r="I35" i="5"/>
  <c r="I34" i="5"/>
  <c r="I33" i="5"/>
  <c r="I32" i="5"/>
  <c r="I31" i="5"/>
  <c r="I29" i="5"/>
  <c r="I28" i="5"/>
  <c r="I27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F35" i="8"/>
  <c r="D35" i="8"/>
  <c r="B35" i="8"/>
  <c r="H34" i="8"/>
  <c r="F34" i="8"/>
  <c r="D34" i="8"/>
  <c r="B34" i="8"/>
  <c r="H33" i="8"/>
  <c r="F33" i="8"/>
  <c r="D33" i="8"/>
  <c r="B33" i="8"/>
  <c r="H32" i="8"/>
  <c r="F32" i="8"/>
  <c r="D32" i="8"/>
  <c r="B32" i="8"/>
  <c r="F25" i="8"/>
  <c r="D25" i="8"/>
  <c r="B25" i="8"/>
  <c r="F24" i="8"/>
  <c r="D24" i="8"/>
  <c r="B24" i="8"/>
  <c r="F23" i="8"/>
  <c r="D23" i="8"/>
  <c r="B23" i="8"/>
  <c r="F22" i="8"/>
  <c r="D22" i="8"/>
  <c r="B22" i="8"/>
  <c r="F21" i="8"/>
  <c r="D21" i="8"/>
  <c r="B21" i="8"/>
  <c r="F20" i="8"/>
  <c r="D20" i="8"/>
  <c r="B20" i="8"/>
  <c r="F19" i="8"/>
  <c r="D19" i="8"/>
  <c r="B19" i="8"/>
  <c r="D15" i="8"/>
  <c r="D14" i="8"/>
  <c r="D13" i="8"/>
  <c r="D12" i="8"/>
  <c r="B12" i="8"/>
  <c r="F11" i="8"/>
  <c r="D11" i="8"/>
  <c r="B11" i="8"/>
  <c r="F10" i="8"/>
  <c r="D10" i="8"/>
  <c r="B10" i="8"/>
  <c r="F9" i="8"/>
  <c r="D9" i="8"/>
  <c r="B9" i="8"/>
  <c r="F8" i="8"/>
  <c r="D8" i="8"/>
  <c r="B8" i="8"/>
  <c r="F7" i="8"/>
  <c r="D7" i="8"/>
  <c r="B7" i="8"/>
  <c r="F6" i="8"/>
  <c r="D6" i="8"/>
  <c r="B6" i="8"/>
  <c r="F5" i="8"/>
  <c r="D5" i="8"/>
  <c r="B5" i="8"/>
</calcChain>
</file>

<file path=xl/sharedStrings.xml><?xml version="1.0" encoding="utf-8"?>
<sst xmlns="http://schemas.openxmlformats.org/spreadsheetml/2006/main" count="913" uniqueCount="398">
  <si>
    <t>Useful links for getting started</t>
  </si>
  <si>
    <t>Link descriptor</t>
  </si>
  <si>
    <t>Link</t>
  </si>
  <si>
    <t>CREST Awards home page</t>
  </si>
  <si>
    <t>https://www.crestawards.org</t>
  </si>
  <si>
    <t>CREST Awards Help Centre</t>
  </si>
  <si>
    <t>https://help.crestawards.org/portal/kb/crest-awards/01-getting-started</t>
  </si>
  <si>
    <t>Bronze Award teacher guide</t>
  </si>
  <si>
    <t>https://secondarylibrary.crestawards.org/teacher-guide-bronze/62444158</t>
  </si>
  <si>
    <t>Bronze Award student workbook</t>
  </si>
  <si>
    <t>https://secondarylibrary.crestawards.org/crest-bronze-workbook/62639482</t>
  </si>
  <si>
    <t>Bronze Award student profile form</t>
  </si>
  <si>
    <t>https://secondarylibrary.crestawards.org/crest-student-profile-form/62632654</t>
  </si>
  <si>
    <t>Silver Award student guide</t>
  </si>
  <si>
    <t>https://secondarylibrary.crestawards.org/student-guide-silver/62444085</t>
  </si>
  <si>
    <t>Silver Award student profile form</t>
  </si>
  <si>
    <t>Silver Award criteria guidance</t>
  </si>
  <si>
    <t>https://help.crestawards.org/portal/kb/articles/crest-silver-criteria-guidance</t>
  </si>
  <si>
    <t>Gold Award student guide</t>
  </si>
  <si>
    <t>https://secondarylibrary.crestawards.org/student-guide-gold/62444084</t>
  </si>
  <si>
    <t>Gold Award profile form</t>
  </si>
  <si>
    <t>Gold Award criteria guidance</t>
  </si>
  <si>
    <t>https://help.crestawards.org/portal/kb/articles/crest-gold-criteria-guidance</t>
  </si>
  <si>
    <t>Generating questions for CREST resource</t>
  </si>
  <si>
    <t>https://secondarylibrary.crestawards.org/question-generation-for-crest/63555574</t>
  </si>
  <si>
    <t>CCEA GCSE subject links</t>
  </si>
  <si>
    <t>https://ccea.org.uk/key-stage-4/gcse/subjects</t>
  </si>
  <si>
    <t>CCEA GCE subject links</t>
  </si>
  <si>
    <t>https://ccea.org.uk/post-16</t>
  </si>
  <si>
    <t>Organisms and Health KS3</t>
  </si>
  <si>
    <t>Chemicals and Material Behaviour KS3</t>
  </si>
  <si>
    <t>Forces and Energy KS3</t>
  </si>
  <si>
    <t>Earth and Universe KS3</t>
  </si>
  <si>
    <t xml:space="preserve">Topics </t>
  </si>
  <si>
    <t>Other key words</t>
  </si>
  <si>
    <t>Challenge name</t>
  </si>
  <si>
    <t>Bronze</t>
  </si>
  <si>
    <t>Silver</t>
  </si>
  <si>
    <t>Gold</t>
  </si>
  <si>
    <t>Potential for CPAC-like assessment</t>
  </si>
  <si>
    <t>Potential use of specialist equipment or materials</t>
  </si>
  <si>
    <t>Forces and energy transfer</t>
  </si>
  <si>
    <t>Tension</t>
  </si>
  <si>
    <t>Yes</t>
  </si>
  <si>
    <t>Strength, stress, strain</t>
  </si>
  <si>
    <t>Structures, properties and uses of materials</t>
  </si>
  <si>
    <t>Chromatography, solvents, reflection</t>
  </si>
  <si>
    <t>Chromatography</t>
  </si>
  <si>
    <t>HPLC, tannin, caffeine</t>
  </si>
  <si>
    <t>Cells, genes and reproduction</t>
  </si>
  <si>
    <t>starch, iodine</t>
  </si>
  <si>
    <t>Starch, iodine</t>
  </si>
  <si>
    <t>Light microscope</t>
  </si>
  <si>
    <t>Elements, compounds and mixtures</t>
  </si>
  <si>
    <t>Chromatography, colorimetry</t>
  </si>
  <si>
    <t>Insulation</t>
  </si>
  <si>
    <t>Density, composition</t>
  </si>
  <si>
    <t>Friction, energy changes on deformation, RI</t>
  </si>
  <si>
    <t>Rockets</t>
  </si>
  <si>
    <t>Model rocket kit</t>
  </si>
  <si>
    <t>Healthy body and mind</t>
  </si>
  <si>
    <t>Nutrition, fat, salt</t>
  </si>
  <si>
    <t>Titration, bromine water, gravimetric analysis</t>
  </si>
  <si>
    <t>Titration</t>
  </si>
  <si>
    <t>Reaction times</t>
  </si>
  <si>
    <t>Using electricity</t>
  </si>
  <si>
    <t>Reaction time</t>
  </si>
  <si>
    <t>Breaking strength</t>
  </si>
  <si>
    <t>Solar system and universe</t>
  </si>
  <si>
    <t>How strong is the sun’s UV radiation?</t>
  </si>
  <si>
    <t>Atoms and chemical changes</t>
  </si>
  <si>
    <t>Electrodes, electrolytes</t>
  </si>
  <si>
    <t>Environment and human influences</t>
  </si>
  <si>
    <t>Climate change, air pollution</t>
  </si>
  <si>
    <t>Cooling</t>
  </si>
  <si>
    <t>Investigate the froth on fizzy drinks</t>
  </si>
  <si>
    <t>Speed</t>
  </si>
  <si>
    <t>Light gates</t>
  </si>
  <si>
    <t>Make and test pain relief, chromatography</t>
  </si>
  <si>
    <t>Mixtures, alcohol, distillation</t>
  </si>
  <si>
    <t>Measuring the properties of climbing ropes</t>
  </si>
  <si>
    <t>pH scale</t>
  </si>
  <si>
    <t>Atoms and Chemical changes</t>
  </si>
  <si>
    <t>Testing for ions</t>
  </si>
  <si>
    <t>Health, dehydration, food tests</t>
  </si>
  <si>
    <t>Testing for glucose and salt, titration</t>
  </si>
  <si>
    <t>Food tests, titration</t>
  </si>
  <si>
    <t>Interdependence of plants and animals</t>
  </si>
  <si>
    <t>Fertilisers, plant growth</t>
  </si>
  <si>
    <t>Leaching</t>
  </si>
  <si>
    <t>Compost and seed trays</t>
  </si>
  <si>
    <t>General practical skills</t>
  </si>
  <si>
    <t>Accuracy</t>
  </si>
  <si>
    <t>Quality control of mixtures</t>
  </si>
  <si>
    <t>Forensic science</t>
  </si>
  <si>
    <t>Iodine vapour</t>
  </si>
  <si>
    <t>Evaporation, water proof</t>
  </si>
  <si>
    <t>Variety of fabrics</t>
  </si>
  <si>
    <t>pH</t>
  </si>
  <si>
    <t>Cancer, health</t>
  </si>
  <si>
    <t>Electromagnetic spectrum, reflection, scattering, absorption</t>
  </si>
  <si>
    <t>Teeth, digestion</t>
  </si>
  <si>
    <t>pH, stains</t>
  </si>
  <si>
    <t>Bacterial growth, fermentation</t>
  </si>
  <si>
    <t>Liquids and gases, pressure</t>
  </si>
  <si>
    <t>Agar plates</t>
  </si>
  <si>
    <t>Water, Benedict's test</t>
  </si>
  <si>
    <t>Glucose, salts</t>
  </si>
  <si>
    <t>Oral rehydration salts</t>
  </si>
  <si>
    <t>What fabric should you use to make a duvet?</t>
  </si>
  <si>
    <t>Fermentation</t>
  </si>
  <si>
    <t>Flour, temperature</t>
  </si>
  <si>
    <t>Variety of flours (including gluten-free) and yeasts</t>
  </si>
  <si>
    <t>Energy</t>
  </si>
  <si>
    <t>Food tests</t>
  </si>
  <si>
    <t>Variety of foods</t>
  </si>
  <si>
    <t>atmosphere, storage</t>
  </si>
  <si>
    <t>Brittle</t>
  </si>
  <si>
    <t>Variety of crisps (including skin-on types)</t>
  </si>
  <si>
    <t>Strength</t>
  </si>
  <si>
    <t>Gas exchange systems</t>
  </si>
  <si>
    <t>Hair follicles, microscope</t>
  </si>
  <si>
    <t>pH of shampoo</t>
  </si>
  <si>
    <t>Hair samples and light microscopes</t>
  </si>
  <si>
    <t>Renewable energy</t>
  </si>
  <si>
    <t>Hair dryers or fans</t>
  </si>
  <si>
    <t>No</t>
  </si>
  <si>
    <t>Biology KS4</t>
  </si>
  <si>
    <t>Chemistry KS4</t>
  </si>
  <si>
    <t>Physics KS4</t>
  </si>
  <si>
    <t>Topics from CCEA KS4</t>
  </si>
  <si>
    <t>Mathematics</t>
  </si>
  <si>
    <t>Link to required/core practicals</t>
  </si>
  <si>
    <t>Motion, density and force</t>
  </si>
  <si>
    <t>Stretching forces, elastic/inelastic</t>
  </si>
  <si>
    <t>Aerodynamics, air resistance, acceleration, velocity</t>
  </si>
  <si>
    <t>Strength, stretching forces</t>
  </si>
  <si>
    <t>Chemical analysis</t>
  </si>
  <si>
    <t>Paint, solvents, formulations</t>
  </si>
  <si>
    <t>Kinetic theory and energy</t>
  </si>
  <si>
    <t>Renewable and non-renewable, energy efficiency</t>
  </si>
  <si>
    <t>Microorganisms and health</t>
  </si>
  <si>
    <t>Non-communicable disease, cancer</t>
  </si>
  <si>
    <t>Atomic and nuclear physics</t>
  </si>
  <si>
    <t>Electromagnetic spectrum, UV, SPF</t>
  </si>
  <si>
    <t>Cells</t>
  </si>
  <si>
    <t>Food tests, microscope</t>
  </si>
  <si>
    <t>Chromatography, TLC plates</t>
  </si>
  <si>
    <t>Rf values</t>
  </si>
  <si>
    <t>Painkillers, discovery/drug development</t>
  </si>
  <si>
    <t>Calculations and organic chemistry</t>
  </si>
  <si>
    <t>Chromatography, colorimetry, functional groups, pure</t>
  </si>
  <si>
    <t>Infrared absorption and gas chromatography</t>
  </si>
  <si>
    <t>Thermal insulation, dissipation of energy</t>
  </si>
  <si>
    <t>Thermal insulators</t>
  </si>
  <si>
    <t>Purity</t>
  </si>
  <si>
    <t>Density</t>
  </si>
  <si>
    <t>Measure densities</t>
  </si>
  <si>
    <t>Energy efficiency, energy transfers, energy dissipation</t>
  </si>
  <si>
    <t>Newton's laws, F = ma, decelerations on roads, safety</t>
  </si>
  <si>
    <t>F = ma</t>
  </si>
  <si>
    <t>Force, mass, acceleration</t>
  </si>
  <si>
    <t>Thrust, acceleration, velocity, gravitational field strength</t>
  </si>
  <si>
    <t>Heart disease and diet</t>
  </si>
  <si>
    <t>Practical skills</t>
  </si>
  <si>
    <t>Titration, bromine water</t>
  </si>
  <si>
    <t>Titration calculations</t>
  </si>
  <si>
    <t>Food tests, starch</t>
  </si>
  <si>
    <t>Colorimeter</t>
  </si>
  <si>
    <t>Calibration curve</t>
  </si>
  <si>
    <t>Living processes</t>
  </si>
  <si>
    <t>Electricity and magnetism</t>
  </si>
  <si>
    <t>Circuits, components</t>
  </si>
  <si>
    <t>Interpret graphs</t>
  </si>
  <si>
    <t>Electromagnetic spectrum, UV</t>
  </si>
  <si>
    <t>Quantitative chemistry</t>
  </si>
  <si>
    <t>Fuel cells, electrochemical, equilibria</t>
  </si>
  <si>
    <t>Biodiversity</t>
  </si>
  <si>
    <t>Palm oil, climate change, availability of water</t>
  </si>
  <si>
    <t>Climate change, air quality</t>
  </si>
  <si>
    <t>Rates and equilibrium</t>
  </si>
  <si>
    <t>Gas chemistry</t>
  </si>
  <si>
    <t>Pressure, gas, liquid</t>
  </si>
  <si>
    <t>Half-life, logarithms, exponential</t>
  </si>
  <si>
    <t>Momentum, energy transfer, crumple zones</t>
  </si>
  <si>
    <r>
      <t>Momentum, GPE = mgh; KE = 0.5mv</t>
    </r>
    <r>
      <rPr>
        <vertAlign val="superscript"/>
        <sz val="11"/>
        <color rgb="FF000000"/>
        <rFont val="Gotham"/>
      </rPr>
      <t>2</t>
    </r>
    <r>
      <rPr>
        <sz val="11"/>
        <color rgb="FF000000"/>
        <rFont val="Gotham"/>
      </rPr>
      <t>, F = ma</t>
    </r>
  </si>
  <si>
    <t>Body systems</t>
  </si>
  <si>
    <t>Absorption, diffusion, active transport</t>
  </si>
  <si>
    <t>Rollercoaster, energy changes, forces and motion, Newton's laws</t>
  </si>
  <si>
    <r>
      <t>GPE = mgh; KE = 0.5mv</t>
    </r>
    <r>
      <rPr>
        <vertAlign val="superscript"/>
        <sz val="11"/>
        <color rgb="FF000000"/>
        <rFont val="Gotham"/>
      </rPr>
      <t>2</t>
    </r>
  </si>
  <si>
    <t>Chromatography, pure</t>
  </si>
  <si>
    <t>Spectrophotometry, breathalyser, alcohol</t>
  </si>
  <si>
    <t>Density, specific gravity</t>
  </si>
  <si>
    <t>Atmospheric pollutants, pH, dilute, acid, acid rain</t>
  </si>
  <si>
    <t>Impact of environmental changes, waste management, indicator species</t>
  </si>
  <si>
    <t>Obtaining potable water</t>
  </si>
  <si>
    <t>Homeostasis, kidneys</t>
  </si>
  <si>
    <t>Salt, glucose</t>
  </si>
  <si>
    <t>Ion deficiency, plant growth</t>
  </si>
  <si>
    <t>Haber process, NPK fertilisers, salt</t>
  </si>
  <si>
    <t>Produce a pure, dry salt</t>
  </si>
  <si>
    <t>Titration, spectrometry</t>
  </si>
  <si>
    <t>Spectroscopy</t>
  </si>
  <si>
    <t>Waves and light and electromagnetism</t>
  </si>
  <si>
    <t>Electromagnetic spectrum, reflection, UV</t>
  </si>
  <si>
    <t>Microscopes</t>
  </si>
  <si>
    <t>Titration calculation</t>
  </si>
  <si>
    <t>Calculate SPF</t>
  </si>
  <si>
    <t>pH, abrasive, stain removal</t>
  </si>
  <si>
    <t>Enzymes, effect of pH, temperature</t>
  </si>
  <si>
    <t>Inhibit bacterial growth, fermentation</t>
  </si>
  <si>
    <t>pH, alcohol concentration, spectroscopy</t>
  </si>
  <si>
    <t>Area of a circle</t>
  </si>
  <si>
    <t>Bacterial growth, zones of inhibition</t>
  </si>
  <si>
    <t>Structure, bonding and the properties of matter</t>
  </si>
  <si>
    <t>Material properties</t>
  </si>
  <si>
    <t>Homeostasis, kidneys, osmoregulation</t>
  </si>
  <si>
    <t>Energy transfer, material properties, thermal</t>
  </si>
  <si>
    <t>Fermentation, yeast</t>
  </si>
  <si>
    <t>Elasticity, brittle, bending</t>
  </si>
  <si>
    <t>Food tests, fat, salt</t>
  </si>
  <si>
    <t>Stretching forces, elastic/inelastic, strength</t>
  </si>
  <si>
    <t>Pulse, heart rate, fitness, exercise, non-communicable disease</t>
  </si>
  <si>
    <t>Microscope, protein</t>
  </si>
  <si>
    <t>Magnification</t>
  </si>
  <si>
    <t>Microscope</t>
  </si>
  <si>
    <t>Culturing microorganisms</t>
  </si>
  <si>
    <t>pH, concentration</t>
  </si>
  <si>
    <t>Zone of inhibition</t>
  </si>
  <si>
    <t>Microscope, bacterial growth, zone of inhibition</t>
  </si>
  <si>
    <t xml:space="preserve"> CCEA Biology KS5</t>
  </si>
  <si>
    <t>CCEA Chemistry KS5</t>
  </si>
  <si>
    <t>CCEA Physics KS5</t>
  </si>
  <si>
    <t>Topics from KS5</t>
  </si>
  <si>
    <t>Links to assessed practicals</t>
  </si>
  <si>
    <t>Mathematics Skills</t>
  </si>
  <si>
    <t>Possible use of apparatus and techniques.</t>
  </si>
  <si>
    <t>Molecules and cells</t>
  </si>
  <si>
    <t>Qualitative reagents</t>
  </si>
  <si>
    <t>Use of qualitative reagents</t>
  </si>
  <si>
    <t>Deformation of solids, thermal physics, circular motion and oscillations</t>
  </si>
  <si>
    <t>Stress, strain, tension, Young's Modulus</t>
  </si>
  <si>
    <t>Stress-strain graphs</t>
  </si>
  <si>
    <t>Forces</t>
  </si>
  <si>
    <t>Aerodynamics, forces</t>
  </si>
  <si>
    <t>Stress, strain, tension</t>
  </si>
  <si>
    <t>Introduction to organic chemistry</t>
  </si>
  <si>
    <t>Infrared, x-ray</t>
  </si>
  <si>
    <t>Waves, photons and astronomy</t>
  </si>
  <si>
    <t>X-ray, infrared, wavelength</t>
  </si>
  <si>
    <t>Ecosystems</t>
  </si>
  <si>
    <t>Microorganisms, aseptic</t>
  </si>
  <si>
    <t>Aseptic techniques</t>
  </si>
  <si>
    <t>Electromagnetic spectrum, UV, reflection, scattering, absorption</t>
  </si>
  <si>
    <t>Stress, strain, thermal</t>
  </si>
  <si>
    <t>Starch, microscope</t>
  </si>
  <si>
    <t>Magnification formula</t>
  </si>
  <si>
    <t>Light microscope and graticule</t>
  </si>
  <si>
    <t>Analytical, transition metals, electrochemistry and organic nitrogen chemistry</t>
  </si>
  <si>
    <t>Chromatography, colorimetry, functional groups</t>
  </si>
  <si>
    <t>Genetics and evolutionary trends</t>
  </si>
  <si>
    <t>Thermal physics</t>
  </si>
  <si>
    <t>Practical techniques and data analysis</t>
  </si>
  <si>
    <t>Density, purity</t>
  </si>
  <si>
    <t>Energy and electricity</t>
  </si>
  <si>
    <t>Calculate energy efficiency</t>
  </si>
  <si>
    <t>Use appropriate digital instruments</t>
  </si>
  <si>
    <t>Forces and motion</t>
  </si>
  <si>
    <t>Calculations of momentum, circular motion, energy, work, power</t>
  </si>
  <si>
    <t>Organisms and biodiversity</t>
  </si>
  <si>
    <t>coronary heart disease</t>
  </si>
  <si>
    <t>Titration, using a burette and pipette</t>
  </si>
  <si>
    <t>Further physical and inorganic chemistry</t>
  </si>
  <si>
    <t>Colorimetry</t>
  </si>
  <si>
    <t>Record quantitative measurements</t>
  </si>
  <si>
    <t>Coordination and control</t>
  </si>
  <si>
    <t>Components, PCB, oscilloscope</t>
  </si>
  <si>
    <t>Student's t-test</t>
  </si>
  <si>
    <t>Oscilloscope</t>
  </si>
  <si>
    <t>Components, soldering</t>
  </si>
  <si>
    <t>Use callipers and micrometers</t>
  </si>
  <si>
    <t>Basic concepts in physical and inorganic chemistry</t>
  </si>
  <si>
    <t>Electrochemical cells</t>
  </si>
  <si>
    <t>Electrode potentials</t>
  </si>
  <si>
    <t>Set up electrochemical cells</t>
  </si>
  <si>
    <t>Climate change, global warming, ecosystem</t>
  </si>
  <si>
    <t>Air pollution</t>
  </si>
  <si>
    <t>Henry's law, pressure, half life</t>
  </si>
  <si>
    <t>Logarithms, exponential, half-life</t>
  </si>
  <si>
    <t>Forces and motion, momentum, energy</t>
  </si>
  <si>
    <t>Acceleration, velocity, force and motion</t>
  </si>
  <si>
    <t>Cell membranes</t>
  </si>
  <si>
    <t>Qualitative chemistry - testing for ions</t>
  </si>
  <si>
    <t>Visking tubing to investigate absorption rate</t>
  </si>
  <si>
    <t>Forces and motion, energy</t>
  </si>
  <si>
    <t>Manufacture drugs, aspirin, purity</t>
  </si>
  <si>
    <t>Percentage yield, atom economy</t>
  </si>
  <si>
    <t>Chromatography, spectroscopy</t>
  </si>
  <si>
    <t>Biochemistry</t>
  </si>
  <si>
    <t>Anaerobic respiration</t>
  </si>
  <si>
    <t>Alcohol</t>
  </si>
  <si>
    <t>Absorption peaks</t>
  </si>
  <si>
    <t>Infra-red spectroscopy</t>
  </si>
  <si>
    <t>Young's modulus</t>
  </si>
  <si>
    <t>pH, dilute/ concentrated, acid identification</t>
  </si>
  <si>
    <t>pH monitoring, titration using a burette and pipette</t>
  </si>
  <si>
    <t>Eutrophication</t>
  </si>
  <si>
    <t>Titration, using burette and pipette</t>
  </si>
  <si>
    <t>Homeostasis</t>
  </si>
  <si>
    <t>Qualitative chemistry - testing for ions, testing for glucose</t>
  </si>
  <si>
    <t>Nutrient cycles</t>
  </si>
  <si>
    <t>Carry out a serial dilution</t>
  </si>
  <si>
    <t>Titration, formulation, qualitative and quantitative chemistry, spectrometry</t>
  </si>
  <si>
    <t>Practical skills for biology</t>
  </si>
  <si>
    <t>Enzymes</t>
  </si>
  <si>
    <t>y=mx+ C represents a linear relationship</t>
  </si>
  <si>
    <t>Record a range of quantitative measurements</t>
  </si>
  <si>
    <t>Protein</t>
  </si>
  <si>
    <t>Bacterial growth, yeast</t>
  </si>
  <si>
    <t xml:space="preserve">pH, dilute, concentrated </t>
  </si>
  <si>
    <t>Growth rate of an organism</t>
  </si>
  <si>
    <t>Hardness, electrical conductivity</t>
  </si>
  <si>
    <t>Strength, stiffness, thermal conductivity</t>
  </si>
  <si>
    <t>Physiology</t>
  </si>
  <si>
    <t>Osmoregulation</t>
  </si>
  <si>
    <t>Energy required for temperature change/SHC</t>
  </si>
  <si>
    <t>mcΔθ</t>
  </si>
  <si>
    <t>Brittle, strength</t>
  </si>
  <si>
    <t>Saturated fats, salt</t>
  </si>
  <si>
    <t>Represent and interpret a range of data</t>
  </si>
  <si>
    <t>Strength, strain, stress</t>
  </si>
  <si>
    <t>Heart rate, exercise, fitness</t>
  </si>
  <si>
    <t>Protein, light microscope</t>
  </si>
  <si>
    <t>Antimicrobial substances</t>
  </si>
  <si>
    <t>KS3 Science: Individual schools have freedom to design the most effective curriculum for Science.</t>
  </si>
  <si>
    <t xml:space="preserve">Key Stage 4 </t>
  </si>
  <si>
    <t xml:space="preserve"> For the purposes of this mapping tool the content of the three separate CCEA GCSE sciences has been mapped. If schools are using AQA, OCR , WJEC or Edexcel courses then the detail can be found on the England mapping site.</t>
  </si>
  <si>
    <t>Chemistry</t>
  </si>
  <si>
    <t>Please be aware: This is a series of 'countif' tables linked to the other tabs. Any changes made to those tabs will appear in these tables.</t>
  </si>
  <si>
    <t>KS5</t>
  </si>
  <si>
    <t>Biology</t>
  </si>
  <si>
    <t>Total</t>
  </si>
  <si>
    <t>Physics</t>
  </si>
  <si>
    <t>Molecules and Cells</t>
  </si>
  <si>
    <t>Organisms and Biodiversity</t>
  </si>
  <si>
    <t>Energy and Electricity</t>
  </si>
  <si>
    <t>Introduction to Organic Chemistry</t>
  </si>
  <si>
    <t>Waves, photons and Astronomy</t>
  </si>
  <si>
    <t>Further Physical and Organic Chemistry</t>
  </si>
  <si>
    <t>Analytical, Transition metals, Electrochemistry and Organic Nitrogen chemistry</t>
  </si>
  <si>
    <t>Atomic and Nuclear Physics</t>
  </si>
  <si>
    <t>Practical Chemistry</t>
  </si>
  <si>
    <t>Fields, capacitors and particle physics</t>
  </si>
  <si>
    <t>Genetics and Evolutionary trends</t>
  </si>
  <si>
    <t>Practical Skills for Biology</t>
  </si>
  <si>
    <t>KS4</t>
  </si>
  <si>
    <t>Structures, trends and chemical reactions</t>
  </si>
  <si>
    <t>Motion, density and Force</t>
  </si>
  <si>
    <t>Living Processes</t>
  </si>
  <si>
    <t>Chemical Analysis</t>
  </si>
  <si>
    <t>Further chemical reactions</t>
  </si>
  <si>
    <t>Waves and Light and Electromagnetism</t>
  </si>
  <si>
    <t>Genetics</t>
  </si>
  <si>
    <t>Rates and Equilibrium</t>
  </si>
  <si>
    <t>Electricity and Magnetism</t>
  </si>
  <si>
    <t>Microorganisms and Health</t>
  </si>
  <si>
    <t>Calculations and Organic chemistry</t>
  </si>
  <si>
    <t>Space Physics</t>
  </si>
  <si>
    <t>Practical Skills</t>
  </si>
  <si>
    <t>KS3</t>
  </si>
  <si>
    <t>Organisms and Health</t>
  </si>
  <si>
    <t>Chemical and Material Behaviour</t>
  </si>
  <si>
    <t>Earth and Universe</t>
  </si>
  <si>
    <t>Sound and Light</t>
  </si>
  <si>
    <t>Topics in CCEA KS5 Biology</t>
  </si>
  <si>
    <t>Topic in KS3 Science (Northern Ireland)</t>
  </si>
  <si>
    <t>Do not move these as they are linked to drop down lists!</t>
  </si>
  <si>
    <t>Topic</t>
  </si>
  <si>
    <t>Sub divided into:</t>
  </si>
  <si>
    <t>Chemical and material behaviour</t>
  </si>
  <si>
    <t>Forces and Energy</t>
  </si>
  <si>
    <t>Other</t>
  </si>
  <si>
    <t>Topics in KS5 CCEA Chemistry</t>
  </si>
  <si>
    <t>The environment and human influences</t>
  </si>
  <si>
    <t>Topics in KS4 Biology (Northern Ireland) CCEA</t>
  </si>
  <si>
    <t>Subdivided into</t>
  </si>
  <si>
    <t xml:space="preserve">Unit 1: </t>
  </si>
  <si>
    <t>Unit 2</t>
  </si>
  <si>
    <t>Topics in CCEA KS5 Physics</t>
  </si>
  <si>
    <t>Unit 3</t>
  </si>
  <si>
    <t>Topics in KS4 Chemistry (Northern Ireland) CCEA</t>
  </si>
  <si>
    <t>Analysis</t>
  </si>
  <si>
    <t>Topics in KS4 Physics (Northern Ireland) CCEA</t>
  </si>
  <si>
    <t>Motion and Force</t>
  </si>
  <si>
    <t>Density and Kinetic Theory</t>
  </si>
  <si>
    <t>Kinetic Theory and Energy</t>
  </si>
  <si>
    <t>Waves and Light</t>
  </si>
  <si>
    <t>Electricity, Magnetism and Electromagnetism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</si>
</sst>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rgb="FF000000"/>
      <name val="Calibri"/>
    </font>
    <font>
      <sz val="11"/>
      <name val="Calibri"/>
      <family val="2"/>
    </font>
    <font>
      <sz val="24"/>
      <color theme="1"/>
      <name val="Calibri"/>
      <family val="2"/>
    </font>
    <font>
      <sz val="11"/>
      <color theme="1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sz val="18"/>
      <color rgb="FF000000"/>
      <name val="Calibri"/>
      <family val="2"/>
    </font>
    <font>
      <b/>
      <sz val="24"/>
      <color theme="1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Gotham"/>
    </font>
    <font>
      <sz val="11"/>
      <color rgb="FF000000"/>
      <name val="Gotham"/>
    </font>
    <font>
      <sz val="11"/>
      <color rgb="FF333333"/>
      <name val="Gotham"/>
    </font>
    <font>
      <b/>
      <sz val="11"/>
      <color rgb="FF333333"/>
      <name val="Gotham"/>
    </font>
    <font>
      <u/>
      <sz val="11"/>
      <color rgb="FF0000FF"/>
      <name val="Gotham"/>
    </font>
    <font>
      <sz val="11"/>
      <name val="Gotham"/>
    </font>
    <font>
      <sz val="11"/>
      <color rgb="FFFF0000"/>
      <name val="Gotham"/>
    </font>
    <font>
      <b/>
      <sz val="11"/>
      <color theme="1"/>
      <name val="Gotham"/>
    </font>
    <font>
      <b/>
      <sz val="11"/>
      <color rgb="FFFF0000"/>
      <name val="Gotham"/>
    </font>
    <font>
      <b/>
      <sz val="11"/>
      <color rgb="FFFFFFFF"/>
      <name val="Gotham"/>
    </font>
    <font>
      <u/>
      <sz val="11"/>
      <name val="Gotham"/>
    </font>
    <font>
      <b/>
      <sz val="11"/>
      <name val="Gotham"/>
    </font>
    <font>
      <vertAlign val="superscript"/>
      <sz val="11"/>
      <color rgb="FF000000"/>
      <name val="Gotham"/>
    </font>
  </fonts>
  <fills count="19">
    <fill>
      <patternFill patternType="none"/>
    </fill>
    <fill>
      <patternFill patternType="gray125"/>
    </fill>
    <fill>
      <patternFill patternType="solid">
        <fgColor rgb="FFF1C232"/>
        <bgColor rgb="FFF1C23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E36C09"/>
        <bgColor rgb="FFE36C09"/>
      </patternFill>
    </fill>
    <fill>
      <patternFill patternType="solid">
        <fgColor rgb="FF00A6A2"/>
        <bgColor rgb="FF00A6A2"/>
      </patternFill>
    </fill>
    <fill>
      <patternFill patternType="solid">
        <fgColor rgb="FFE69138"/>
        <bgColor rgb="FFE69138"/>
      </patternFill>
    </fill>
    <fill>
      <patternFill patternType="solid">
        <fgColor rgb="FF999999"/>
        <bgColor rgb="FF999999"/>
      </patternFill>
    </fill>
    <fill>
      <patternFill patternType="solid">
        <fgColor rgb="FFFFD966"/>
        <bgColor rgb="FFFFD966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82">
    <xf numFmtId="0" fontId="0" fillId="0" borderId="0" xfId="0"/>
    <xf numFmtId="0" fontId="6" fillId="0" borderId="0" xfId="0" applyFont="1"/>
    <xf numFmtId="0" fontId="5" fillId="0" borderId="0" xfId="0" applyFont="1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vertical="top"/>
    </xf>
    <xf numFmtId="0" fontId="4" fillId="0" borderId="1" xfId="0" applyFont="1" applyBorder="1"/>
    <xf numFmtId="0" fontId="1" fillId="0" borderId="1" xfId="0" applyFont="1" applyBorder="1" applyAlignment="1">
      <alignment vertical="top"/>
    </xf>
    <xf numFmtId="0" fontId="1" fillId="0" borderId="1" xfId="0" applyFont="1" applyBorder="1"/>
    <xf numFmtId="0" fontId="4" fillId="0" borderId="0" xfId="0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center"/>
    </xf>
    <xf numFmtId="0" fontId="11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1" fillId="0" borderId="0" xfId="0" applyFont="1"/>
    <xf numFmtId="0" fontId="11" fillId="5" borderId="2" xfId="0" applyFont="1" applyFill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1" fillId="18" borderId="2" xfId="0" applyFont="1" applyFill="1" applyBorder="1" applyAlignment="1">
      <alignment vertical="center" wrapText="1"/>
    </xf>
    <xf numFmtId="0" fontId="16" fillId="0" borderId="3" xfId="0" applyFont="1" applyBorder="1" applyAlignment="1">
      <alignment vertical="center"/>
    </xf>
    <xf numFmtId="0" fontId="11" fillId="0" borderId="51" xfId="0" applyFont="1" applyBorder="1" applyAlignment="1">
      <alignment vertical="center" wrapText="1"/>
    </xf>
    <xf numFmtId="0" fontId="11" fillId="18" borderId="2" xfId="0" applyFont="1" applyFill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6" fillId="0" borderId="51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0" fontId="11" fillId="0" borderId="52" xfId="0" applyFont="1" applyBorder="1" applyAlignment="1">
      <alignment horizontal="center" vertical="center" wrapText="1"/>
    </xf>
    <xf numFmtId="0" fontId="16" fillId="0" borderId="53" xfId="0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1" fillId="0" borderId="51" xfId="0" applyFont="1" applyBorder="1"/>
    <xf numFmtId="0" fontId="11" fillId="0" borderId="54" xfId="0" applyFont="1" applyBorder="1" applyAlignment="1">
      <alignment vertical="center" wrapText="1"/>
    </xf>
    <xf numFmtId="0" fontId="11" fillId="0" borderId="21" xfId="0" applyFont="1" applyBorder="1" applyAlignment="1">
      <alignment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55" xfId="0" applyFont="1" applyBorder="1" applyAlignment="1">
      <alignment vertical="center" wrapText="1"/>
    </xf>
    <xf numFmtId="0" fontId="11" fillId="0" borderId="2" xfId="0" applyFont="1" applyBorder="1"/>
    <xf numFmtId="0" fontId="11" fillId="0" borderId="2" xfId="0" applyFont="1" applyBorder="1" applyAlignment="1">
      <alignment wrapText="1"/>
    </xf>
    <xf numFmtId="0" fontId="10" fillId="0" borderId="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1" fillId="0" borderId="15" xfId="0" applyFont="1" applyBorder="1"/>
    <xf numFmtId="0" fontId="11" fillId="0" borderId="16" xfId="0" applyFont="1" applyBorder="1"/>
    <xf numFmtId="0" fontId="11" fillId="0" borderId="58" xfId="0" applyFont="1" applyBorder="1" applyAlignment="1">
      <alignment horizontal="center" vertical="center" wrapText="1"/>
    </xf>
    <xf numFmtId="0" fontId="11" fillId="0" borderId="21" xfId="0" applyFont="1" applyBorder="1"/>
    <xf numFmtId="0" fontId="11" fillId="0" borderId="20" xfId="0" applyFont="1" applyBorder="1"/>
    <xf numFmtId="0" fontId="19" fillId="9" borderId="5" xfId="0" applyFont="1" applyFill="1" applyBorder="1" applyAlignment="1">
      <alignment horizontal="center" vertical="center" wrapText="1"/>
    </xf>
    <xf numFmtId="0" fontId="10" fillId="10" borderId="27" xfId="0" applyFont="1" applyFill="1" applyBorder="1" applyAlignment="1">
      <alignment horizontal="center" vertical="center" wrapText="1"/>
    </xf>
    <xf numFmtId="0" fontId="10" fillId="11" borderId="34" xfId="0" applyFont="1" applyFill="1" applyBorder="1" applyAlignment="1">
      <alignment horizontal="center" vertical="center" wrapText="1"/>
    </xf>
    <xf numFmtId="0" fontId="10" fillId="12" borderId="28" xfId="0" applyFont="1" applyFill="1" applyBorder="1" applyAlignment="1">
      <alignment horizontal="center" vertical="center" wrapText="1"/>
    </xf>
    <xf numFmtId="0" fontId="20" fillId="14" borderId="13" xfId="0" applyFont="1" applyFill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15" fillId="16" borderId="17" xfId="0" applyFont="1" applyFill="1" applyBorder="1" applyAlignment="1">
      <alignment horizontal="left" vertical="center" wrapText="1"/>
    </xf>
    <xf numFmtId="0" fontId="20" fillId="0" borderId="19" xfId="1" applyFont="1" applyBorder="1" applyAlignment="1">
      <alignment horizontal="left" vertical="center" wrapText="1"/>
    </xf>
    <xf numFmtId="0" fontId="20" fillId="14" borderId="17" xfId="1" applyFont="1" applyFill="1" applyBorder="1" applyAlignment="1">
      <alignment horizontal="left" vertical="center" wrapText="1"/>
    </xf>
    <xf numFmtId="0" fontId="20" fillId="0" borderId="24" xfId="1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0" fillId="1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15" borderId="9" xfId="0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/>
    </xf>
    <xf numFmtId="0" fontId="11" fillId="15" borderId="60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15" borderId="16" xfId="0" applyFont="1" applyFill="1" applyBorder="1" applyAlignment="1">
      <alignment horizontal="center" vertical="center"/>
    </xf>
    <xf numFmtId="0" fontId="11" fillId="15" borderId="2" xfId="0" applyFont="1" applyFill="1" applyBorder="1" applyAlignment="1">
      <alignment horizontal="center" vertical="center"/>
    </xf>
    <xf numFmtId="0" fontId="11" fillId="15" borderId="61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11" fillId="15" borderId="21" xfId="0" applyFont="1" applyFill="1" applyBorder="1" applyAlignment="1">
      <alignment horizontal="center" vertical="center"/>
    </xf>
    <xf numFmtId="0" fontId="11" fillId="15" borderId="25" xfId="0" applyFont="1" applyFill="1" applyBorder="1" applyAlignment="1">
      <alignment horizontal="center" vertical="center"/>
    </xf>
    <xf numFmtId="0" fontId="11" fillId="15" borderId="62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7" borderId="6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10" fillId="13" borderId="5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1" fillId="15" borderId="12" xfId="0" applyFont="1" applyFill="1" applyBorder="1" applyAlignment="1">
      <alignment horizontal="center" vertical="center"/>
    </xf>
    <xf numFmtId="0" fontId="11" fillId="15" borderId="15" xfId="0" applyFont="1" applyFill="1" applyBorder="1" applyAlignment="1">
      <alignment horizontal="center" vertical="center"/>
    </xf>
    <xf numFmtId="0" fontId="11" fillId="15" borderId="18" xfId="0" applyFont="1" applyFill="1" applyBorder="1" applyAlignment="1">
      <alignment horizontal="center" vertical="center"/>
    </xf>
    <xf numFmtId="0" fontId="11" fillId="17" borderId="31" xfId="0" applyFont="1" applyFill="1" applyBorder="1" applyAlignment="1">
      <alignment horizontal="left" vertical="center" wrapText="1"/>
    </xf>
    <xf numFmtId="0" fontId="11" fillId="15" borderId="20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 wrapText="1"/>
    </xf>
    <xf numFmtId="0" fontId="19" fillId="7" borderId="26" xfId="0" applyFont="1" applyFill="1" applyBorder="1" applyAlignment="1">
      <alignment horizontal="center" vertical="center" wrapText="1"/>
    </xf>
    <xf numFmtId="0" fontId="10" fillId="0" borderId="64" xfId="0" applyFont="1" applyBorder="1" applyAlignment="1">
      <alignment horizontal="center" vertical="center" wrapText="1"/>
    </xf>
    <xf numFmtId="0" fontId="10" fillId="12" borderId="63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horizontal="left" vertical="center" wrapText="1"/>
    </xf>
    <xf numFmtId="0" fontId="11" fillId="0" borderId="36" xfId="0" applyFont="1" applyBorder="1" applyAlignment="1">
      <alignment horizontal="left" vertical="center" wrapText="1"/>
    </xf>
    <xf numFmtId="0" fontId="11" fillId="15" borderId="38" xfId="0" applyFont="1" applyFill="1" applyBorder="1" applyAlignment="1">
      <alignment horizontal="center" vertical="center"/>
    </xf>
    <xf numFmtId="0" fontId="11" fillId="15" borderId="39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11" fillId="0" borderId="42" xfId="0" applyFont="1" applyBorder="1" applyAlignment="1">
      <alignment horizontal="left" vertical="center" wrapText="1"/>
    </xf>
    <xf numFmtId="0" fontId="11" fillId="15" borderId="16" xfId="0" applyFont="1" applyFill="1" applyBorder="1" applyAlignment="1">
      <alignment horizontal="center" vertical="center" wrapText="1"/>
    </xf>
    <xf numFmtId="0" fontId="11" fillId="15" borderId="2" xfId="0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horizontal="left" vertical="center" wrapText="1"/>
    </xf>
    <xf numFmtId="0" fontId="11" fillId="0" borderId="40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/>
    </xf>
    <xf numFmtId="0" fontId="19" fillId="8" borderId="33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/>
    </xf>
    <xf numFmtId="0" fontId="11" fillId="15" borderId="65" xfId="0" applyFont="1" applyFill="1" applyBorder="1" applyAlignment="1">
      <alignment horizontal="center" vertical="center"/>
    </xf>
    <xf numFmtId="0" fontId="11" fillId="15" borderId="61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wrapText="1"/>
    </xf>
    <xf numFmtId="0" fontId="11" fillId="0" borderId="38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1" fillId="0" borderId="41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1" fillId="0" borderId="18" xfId="0" applyFont="1" applyBorder="1" applyAlignment="1">
      <alignment vertical="center"/>
    </xf>
    <xf numFmtId="0" fontId="11" fillId="15" borderId="58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left" vertical="center" wrapText="1"/>
    </xf>
    <xf numFmtId="0" fontId="16" fillId="0" borderId="18" xfId="0" applyFont="1" applyBorder="1" applyAlignment="1">
      <alignment vertical="center" wrapText="1"/>
    </xf>
    <xf numFmtId="0" fontId="16" fillId="0" borderId="39" xfId="0" applyFont="1" applyBorder="1" applyAlignment="1">
      <alignment vertical="center"/>
    </xf>
    <xf numFmtId="0" fontId="10" fillId="0" borderId="38" xfId="0" applyFont="1" applyBorder="1" applyAlignment="1">
      <alignment horizontal="center" vertical="center" wrapText="1"/>
    </xf>
    <xf numFmtId="0" fontId="11" fillId="0" borderId="18" xfId="0" applyFont="1" applyBorder="1"/>
    <xf numFmtId="0" fontId="11" fillId="0" borderId="1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/>
    <xf numFmtId="0" fontId="2" fillId="0" borderId="0" xfId="0" applyFont="1" applyAlignment="1">
      <alignment horizontal="center"/>
    </xf>
    <xf numFmtId="0" fontId="0" fillId="0" borderId="0" xfId="0"/>
    <xf numFmtId="0" fontId="19" fillId="6" borderId="6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 wrapText="1"/>
    </xf>
    <xf numFmtId="0" fontId="19" fillId="8" borderId="6" xfId="0" applyFont="1" applyFill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19" fillId="8" borderId="45" xfId="0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1" fillId="0" borderId="0" xfId="0" applyFont="1"/>
    <xf numFmtId="0" fontId="10" fillId="0" borderId="45" xfId="0" applyFont="1" applyBorder="1" applyAlignment="1">
      <alignment horizontal="center" vertical="center" wrapText="1"/>
    </xf>
    <xf numFmtId="0" fontId="15" fillId="0" borderId="46" xfId="0" applyFont="1" applyBorder="1"/>
    <xf numFmtId="0" fontId="15" fillId="0" borderId="47" xfId="0" applyFont="1" applyBorder="1"/>
    <xf numFmtId="0" fontId="10" fillId="0" borderId="6" xfId="0" applyFont="1" applyBorder="1" applyAlignment="1">
      <alignment horizontal="center" vertical="center" wrapText="1"/>
    </xf>
    <xf numFmtId="0" fontId="15" fillId="0" borderId="56" xfId="0" applyFont="1" applyBorder="1"/>
    <xf numFmtId="0" fontId="15" fillId="0" borderId="7" xfId="0" applyFont="1" applyBorder="1"/>
    <xf numFmtId="0" fontId="10" fillId="0" borderId="18" xfId="0" applyFont="1" applyBorder="1" applyAlignment="1">
      <alignment horizontal="center" vertical="center"/>
    </xf>
    <xf numFmtId="0" fontId="15" fillId="0" borderId="51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5" fillId="0" borderId="59" xfId="0" applyFont="1" applyBorder="1" applyAlignment="1">
      <alignment vertical="center"/>
    </xf>
    <xf numFmtId="0" fontId="15" fillId="0" borderId="39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11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7F7F7F"/>
      </font>
      <fill>
        <patternFill patternType="solid">
          <fgColor rgb="FF7F7F7F"/>
          <bgColor rgb="FF7F7F7F"/>
        </patternFill>
      </fill>
    </dxf>
    <dxf>
      <font>
        <color rgb="FFBFBFBF"/>
      </font>
      <fill>
        <patternFill patternType="solid">
          <fgColor rgb="FFBFBFBF"/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17166</xdr:colOff>
      <xdr:row>0</xdr:row>
      <xdr:rowOff>0</xdr:rowOff>
    </xdr:from>
    <xdr:to>
      <xdr:col>14</xdr:col>
      <xdr:colOff>952416</xdr:colOff>
      <xdr:row>79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938DD-CCE9-4008-8D5E-0C3C99623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66" y="0"/>
          <a:ext cx="14403600" cy="16202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38100</xdr:rowOff>
    </xdr:from>
    <xdr:ext cx="10125075" cy="69818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38</xdr:row>
      <xdr:rowOff>66675</xdr:rowOff>
    </xdr:from>
    <xdr:ext cx="9582150" cy="10858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44</xdr:row>
      <xdr:rowOff>66675</xdr:rowOff>
    </xdr:from>
    <xdr:ext cx="4419600" cy="679132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95250</xdr:colOff>
      <xdr:row>44</xdr:row>
      <xdr:rowOff>47625</xdr:rowOff>
    </xdr:from>
    <xdr:ext cx="4533900" cy="6772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104775</xdr:rowOff>
    </xdr:from>
    <xdr:ext cx="6877050" cy="86010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econdarylibrary.crestawards.org/crest-student-profile-form/62632654" TargetMode="External"/><Relationship Id="rId13" Type="http://schemas.openxmlformats.org/officeDocument/2006/relationships/hyperlink" Target="https://secondarylibrary.crestawards.org/crest-student-profile-form/62632654" TargetMode="External"/><Relationship Id="rId3" Type="http://schemas.openxmlformats.org/officeDocument/2006/relationships/hyperlink" Target="https://secondarylibrary.crestawards.org/question-generation-for-crest/63555574" TargetMode="External"/><Relationship Id="rId7" Type="http://schemas.openxmlformats.org/officeDocument/2006/relationships/hyperlink" Target="https://secondarylibrary.crestawards.org/crest-bronze-workbook/62639482" TargetMode="External"/><Relationship Id="rId12" Type="http://schemas.openxmlformats.org/officeDocument/2006/relationships/hyperlink" Target="https://secondarylibrary.crestawards.org/student-guide-gold/62444084" TargetMode="External"/><Relationship Id="rId2" Type="http://schemas.openxmlformats.org/officeDocument/2006/relationships/hyperlink" Target="https://ccea.org.uk/post-16" TargetMode="External"/><Relationship Id="rId1" Type="http://schemas.openxmlformats.org/officeDocument/2006/relationships/hyperlink" Target="https://ccea.org.uk/key-stage-4/gcse/subjects" TargetMode="External"/><Relationship Id="rId6" Type="http://schemas.openxmlformats.org/officeDocument/2006/relationships/hyperlink" Target="https://secondarylibrary.crestawards.org/teacher-guide-bronze/62444158" TargetMode="External"/><Relationship Id="rId11" Type="http://schemas.openxmlformats.org/officeDocument/2006/relationships/hyperlink" Target="https://help.crestawards.org/portal/kb/articles/crest-silver-criteria-guidance" TargetMode="External"/><Relationship Id="rId5" Type="http://schemas.openxmlformats.org/officeDocument/2006/relationships/hyperlink" Target="https://help.crestawards.org/portal/kb/crest-awards/01-getting-started" TargetMode="External"/><Relationship Id="rId10" Type="http://schemas.openxmlformats.org/officeDocument/2006/relationships/hyperlink" Target="https://secondarylibrary.crestawards.org/crest-student-profile-form/62632654" TargetMode="External"/><Relationship Id="rId4" Type="http://schemas.openxmlformats.org/officeDocument/2006/relationships/hyperlink" Target="https://www.crestawards.org/" TargetMode="External"/><Relationship Id="rId9" Type="http://schemas.openxmlformats.org/officeDocument/2006/relationships/hyperlink" Target="https://secondarylibrary.crestawards.org/student-guide-silver/62444085" TargetMode="External"/><Relationship Id="rId14" Type="http://schemas.openxmlformats.org/officeDocument/2006/relationships/hyperlink" Target="https://help.crestawards.org/portal/kb/articles/crest-gold-criteria-guidanc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4"/>
  <sheetViews>
    <sheetView showGridLines="0" zoomScaleNormal="100" workbookViewId="0">
      <selection activeCell="Q10" sqref="Q10"/>
    </sheetView>
  </sheetViews>
  <sheetFormatPr defaultColWidth="14.453125" defaultRowHeight="15" customHeight="1" x14ac:dyDescent="0.35"/>
  <sheetData>
    <row r="1" spans="1:15" ht="33" customHeight="1" x14ac:dyDescent="0.7">
      <c r="A1" s="3"/>
      <c r="B1" s="154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3"/>
      <c r="N1" s="4"/>
      <c r="O1" s="4"/>
    </row>
    <row r="2" spans="1:15" ht="14.5" x14ac:dyDescent="0.35">
      <c r="A2" s="3"/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4"/>
      <c r="O2" s="4"/>
    </row>
    <row r="3" spans="1:15" ht="15" customHeight="1" x14ac:dyDescent="0.45">
      <c r="A3" s="3"/>
      <c r="B3" s="6"/>
      <c r="C3" s="7"/>
      <c r="D3" s="7"/>
      <c r="E3" s="7"/>
      <c r="F3" s="7"/>
      <c r="G3" s="7"/>
      <c r="H3" s="7"/>
      <c r="I3" s="7"/>
      <c r="J3" s="7"/>
      <c r="K3" s="7"/>
      <c r="L3" s="5"/>
      <c r="M3" s="5"/>
      <c r="N3" s="4"/>
      <c r="O3" s="4"/>
    </row>
    <row r="4" spans="1:15" ht="15" customHeight="1" x14ac:dyDescent="0.45">
      <c r="A4" s="3"/>
      <c r="B4" s="6"/>
      <c r="C4" s="7"/>
      <c r="D4" s="7"/>
      <c r="E4" s="7"/>
      <c r="F4" s="7"/>
      <c r="G4" s="5"/>
      <c r="H4" s="5"/>
      <c r="I4" s="5"/>
      <c r="J4" s="5"/>
      <c r="K4" s="5"/>
      <c r="L4" s="5"/>
      <c r="M4" s="5"/>
      <c r="N4" s="4"/>
      <c r="O4" s="4"/>
    </row>
    <row r="5" spans="1:15" ht="15" customHeight="1" x14ac:dyDescent="0.45">
      <c r="A5" s="3"/>
      <c r="B5" s="6"/>
      <c r="C5" s="7"/>
      <c r="D5" s="7"/>
      <c r="E5" s="7"/>
      <c r="F5" s="7"/>
      <c r="G5" s="5"/>
      <c r="H5" s="5"/>
      <c r="I5" s="5"/>
      <c r="J5" s="5"/>
      <c r="K5" s="5"/>
      <c r="L5" s="5"/>
      <c r="M5" s="5"/>
      <c r="N5" s="4"/>
      <c r="O5" s="4"/>
    </row>
    <row r="6" spans="1:15" ht="15" customHeight="1" x14ac:dyDescent="0.45">
      <c r="A6" s="3"/>
      <c r="B6" s="6"/>
      <c r="C6" s="7"/>
      <c r="D6" s="7"/>
      <c r="E6" s="7"/>
      <c r="F6" s="7"/>
      <c r="G6" s="5"/>
      <c r="H6" s="5"/>
      <c r="I6" s="5"/>
      <c r="J6" s="5"/>
      <c r="K6" s="5"/>
      <c r="L6" s="5"/>
      <c r="M6" s="5"/>
      <c r="N6" s="4"/>
      <c r="O6" s="4"/>
    </row>
    <row r="7" spans="1:15" ht="15" customHeight="1" x14ac:dyDescent="0.45">
      <c r="A7" s="3"/>
      <c r="B7" s="6"/>
      <c r="C7" s="7"/>
      <c r="D7" s="7"/>
      <c r="E7" s="5"/>
      <c r="F7" s="5"/>
      <c r="G7" s="5"/>
      <c r="H7" s="5"/>
      <c r="I7" s="5"/>
      <c r="J7" s="5"/>
      <c r="K7" s="5"/>
      <c r="L7" s="5"/>
      <c r="M7" s="5"/>
      <c r="N7" s="4"/>
      <c r="O7" s="4"/>
    </row>
    <row r="8" spans="1:15" ht="36" customHeight="1" x14ac:dyDescent="0.7">
      <c r="A8" s="3"/>
      <c r="B8" s="156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3"/>
      <c r="N8" s="4"/>
      <c r="O8" s="4"/>
    </row>
    <row r="9" spans="1:15" ht="14.5" x14ac:dyDescent="0.3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/>
      <c r="O9" s="4"/>
    </row>
    <row r="10" spans="1:15" ht="15" customHeight="1" x14ac:dyDescent="0.45">
      <c r="A10" s="3"/>
      <c r="B10" s="6"/>
      <c r="C10" s="8"/>
      <c r="D10" s="8"/>
      <c r="E10" s="3"/>
      <c r="F10" s="3"/>
      <c r="G10" s="3"/>
      <c r="H10" s="3"/>
      <c r="I10" s="3"/>
      <c r="J10" s="3"/>
      <c r="K10" s="3"/>
      <c r="L10" s="3"/>
      <c r="M10" s="3"/>
      <c r="N10" s="4"/>
      <c r="O10" s="4"/>
    </row>
    <row r="11" spans="1:15" ht="15" customHeight="1" x14ac:dyDescent="0.45">
      <c r="A11" s="3"/>
      <c r="B11" s="6"/>
      <c r="C11" s="8"/>
      <c r="D11" s="8"/>
      <c r="E11" s="8"/>
      <c r="F11" s="8"/>
      <c r="G11" s="3"/>
      <c r="H11" s="3"/>
      <c r="I11" s="3"/>
      <c r="J11" s="3"/>
      <c r="K11" s="3"/>
      <c r="L11" s="3"/>
      <c r="M11" s="3"/>
      <c r="N11" s="4"/>
      <c r="O11" s="4"/>
    </row>
    <row r="12" spans="1:15" ht="15" customHeight="1" x14ac:dyDescent="0.45">
      <c r="A12" s="3"/>
      <c r="B12" s="6"/>
      <c r="C12" s="8"/>
      <c r="D12" s="8"/>
      <c r="E12" s="3"/>
      <c r="F12" s="3"/>
      <c r="G12" s="3"/>
      <c r="H12" s="3"/>
      <c r="I12" s="3"/>
      <c r="J12" s="3"/>
      <c r="K12" s="3"/>
      <c r="L12" s="3"/>
      <c r="M12" s="3"/>
      <c r="N12" s="4"/>
      <c r="O12" s="4"/>
    </row>
    <row r="13" spans="1:15" ht="18.5" x14ac:dyDescent="0.45">
      <c r="A13" s="3"/>
      <c r="B13" s="6"/>
      <c r="C13" s="8"/>
      <c r="D13" s="8"/>
      <c r="E13" s="8"/>
      <c r="F13" s="8"/>
      <c r="G13" s="8"/>
      <c r="H13" s="3"/>
      <c r="I13" s="3"/>
      <c r="J13" s="3"/>
      <c r="K13" s="3"/>
      <c r="L13" s="3"/>
      <c r="M13" s="3"/>
      <c r="N13" s="4"/>
      <c r="O13" s="4"/>
    </row>
    <row r="14" spans="1:15" ht="18.5" x14ac:dyDescent="0.45">
      <c r="A14" s="3"/>
      <c r="B14" s="6"/>
      <c r="C14" s="8"/>
      <c r="D14" s="8"/>
      <c r="E14" s="8"/>
      <c r="F14" s="3"/>
      <c r="G14" s="3"/>
      <c r="H14" s="3"/>
      <c r="I14" s="3"/>
      <c r="J14" s="3"/>
      <c r="K14" s="3"/>
      <c r="L14" s="3"/>
      <c r="M14" s="3"/>
      <c r="N14" s="4"/>
      <c r="O14" s="4"/>
    </row>
    <row r="15" spans="1:15" ht="18.5" x14ac:dyDescent="0.45">
      <c r="A15" s="3"/>
      <c r="B15" s="6"/>
      <c r="C15" s="8"/>
      <c r="D15" s="8"/>
      <c r="E15" s="8"/>
      <c r="F15" s="8"/>
      <c r="G15" s="8"/>
      <c r="H15" s="8"/>
      <c r="I15" s="3"/>
      <c r="J15" s="3"/>
      <c r="K15" s="3"/>
      <c r="L15" s="3"/>
      <c r="M15" s="3"/>
      <c r="N15" s="4"/>
      <c r="O15" s="4"/>
    </row>
    <row r="16" spans="1:15" ht="18.5" x14ac:dyDescent="0.45">
      <c r="A16" s="3"/>
      <c r="B16" s="6"/>
      <c r="C16" s="8"/>
      <c r="D16" s="8"/>
      <c r="E16" s="8"/>
      <c r="F16" s="8"/>
      <c r="G16" s="8"/>
      <c r="H16" s="8"/>
      <c r="I16" s="8"/>
      <c r="J16" s="8"/>
      <c r="K16" s="8"/>
      <c r="L16" s="8"/>
      <c r="M16" s="3"/>
      <c r="N16" s="4"/>
      <c r="O16" s="4"/>
    </row>
    <row r="17" spans="1:15" ht="18.5" x14ac:dyDescent="0.45">
      <c r="A17" s="3"/>
      <c r="B17" s="6"/>
      <c r="C17" s="8"/>
      <c r="D17" s="8"/>
      <c r="E17" s="8"/>
      <c r="F17" s="8"/>
      <c r="G17" s="8"/>
      <c r="H17" s="8"/>
      <c r="I17" s="8"/>
      <c r="J17" s="8"/>
      <c r="K17" s="8"/>
      <c r="L17" s="8"/>
      <c r="M17" s="3"/>
      <c r="N17" s="4"/>
      <c r="O17" s="4"/>
    </row>
    <row r="18" spans="1:15" ht="18.5" x14ac:dyDescent="0.45">
      <c r="A18" s="3"/>
      <c r="B18" s="6"/>
      <c r="C18" s="8"/>
      <c r="D18" s="8"/>
      <c r="E18" s="8"/>
      <c r="F18" s="8"/>
      <c r="G18" s="8"/>
      <c r="H18" s="8"/>
      <c r="I18" s="3"/>
      <c r="J18" s="3"/>
      <c r="K18" s="3"/>
      <c r="L18" s="3"/>
      <c r="M18" s="3"/>
      <c r="N18" s="4"/>
      <c r="O18" s="4"/>
    </row>
    <row r="19" spans="1:15" ht="18.5" x14ac:dyDescent="0.45">
      <c r="A19" s="3"/>
      <c r="B19" s="6"/>
      <c r="C19" s="8"/>
      <c r="D19" s="8"/>
      <c r="E19" s="8"/>
      <c r="F19" s="3"/>
      <c r="G19" s="3"/>
      <c r="H19" s="3"/>
      <c r="I19" s="3"/>
      <c r="J19" s="3"/>
      <c r="K19" s="3"/>
      <c r="L19" s="3"/>
      <c r="M19" s="3"/>
      <c r="N19" s="4"/>
      <c r="O19" s="4"/>
    </row>
    <row r="20" spans="1:15" ht="18.5" x14ac:dyDescent="0.45">
      <c r="A20" s="3"/>
      <c r="B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4"/>
      <c r="O20" s="4"/>
    </row>
    <row r="21" spans="1:15" ht="18.5" x14ac:dyDescent="0.45">
      <c r="A21" s="3"/>
      <c r="B21" s="6"/>
      <c r="C21" s="8"/>
      <c r="D21" s="8"/>
      <c r="E21" s="8"/>
      <c r="F21" s="8"/>
      <c r="G21" s="8"/>
      <c r="H21" s="8"/>
      <c r="I21" s="8"/>
      <c r="J21" s="8"/>
      <c r="K21" s="3"/>
      <c r="L21" s="3"/>
      <c r="M21" s="3"/>
      <c r="N21" s="4"/>
      <c r="O21" s="4"/>
    </row>
    <row r="22" spans="1:15" ht="18.5" x14ac:dyDescent="0.45">
      <c r="A22" s="3"/>
      <c r="B22" s="6"/>
      <c r="C22" s="8"/>
      <c r="D22" s="8"/>
      <c r="E22" s="8"/>
      <c r="F22" s="8"/>
      <c r="G22" s="8"/>
      <c r="H22" s="8"/>
      <c r="I22" s="3"/>
      <c r="J22" s="3"/>
      <c r="K22" s="3"/>
      <c r="L22" s="3"/>
      <c r="M22" s="3"/>
      <c r="N22" s="4"/>
      <c r="O22" s="4"/>
    </row>
    <row r="23" spans="1:15" ht="18.5" x14ac:dyDescent="0.45">
      <c r="A23" s="3"/>
      <c r="B23" s="6"/>
      <c r="C23" s="8"/>
      <c r="D23" s="8"/>
      <c r="E23" s="8"/>
      <c r="F23" s="8"/>
      <c r="G23" s="8"/>
      <c r="H23" s="8"/>
      <c r="I23" s="3"/>
      <c r="J23" s="3"/>
      <c r="K23" s="3"/>
      <c r="L23" s="3"/>
      <c r="M23" s="3"/>
      <c r="N23" s="4"/>
      <c r="O23" s="4"/>
    </row>
    <row r="24" spans="1:15" ht="14.5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4"/>
      <c r="O24" s="4"/>
    </row>
  </sheetData>
  <mergeCells count="2">
    <mergeCell ref="B1:L1"/>
    <mergeCell ref="B8:L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tabSelected="1" topLeftCell="A7" zoomScale="70" zoomScaleNormal="70" workbookViewId="0">
      <selection activeCell="B18" sqref="B18"/>
    </sheetView>
  </sheetViews>
  <sheetFormatPr defaultColWidth="14.453125" defaultRowHeight="30" customHeight="1" x14ac:dyDescent="0.25"/>
  <cols>
    <col min="1" max="1" width="70.81640625" style="21" customWidth="1"/>
    <col min="2" max="2" width="199.1796875" style="21" customWidth="1"/>
    <col min="3" max="6" width="9.1796875" style="21" hidden="1" customWidth="1"/>
    <col min="7" max="16384" width="14.453125" style="21"/>
  </cols>
  <sheetData>
    <row r="1" spans="1:2" ht="30" customHeight="1" x14ac:dyDescent="0.25">
      <c r="A1" s="10" t="s">
        <v>0</v>
      </c>
      <c r="B1" s="11"/>
    </row>
    <row r="2" spans="1:2" ht="30" customHeight="1" x14ac:dyDescent="0.25">
      <c r="A2" s="12"/>
      <c r="B2" s="12"/>
    </row>
    <row r="3" spans="1:2" ht="30" customHeight="1" x14ac:dyDescent="0.25">
      <c r="A3" s="13" t="s">
        <v>1</v>
      </c>
      <c r="B3" s="13" t="s">
        <v>2</v>
      </c>
    </row>
    <row r="4" spans="1:2" ht="30" customHeight="1" x14ac:dyDescent="0.25">
      <c r="A4" s="14" t="s">
        <v>3</v>
      </c>
      <c r="B4" s="15" t="s">
        <v>4</v>
      </c>
    </row>
    <row r="5" spans="1:2" ht="30" customHeight="1" x14ac:dyDescent="0.25">
      <c r="A5" s="14" t="s">
        <v>5</v>
      </c>
      <c r="B5" s="15" t="s">
        <v>6</v>
      </c>
    </row>
    <row r="6" spans="1:2" ht="30" customHeight="1" x14ac:dyDescent="0.25">
      <c r="A6" s="16" t="s">
        <v>7</v>
      </c>
      <c r="B6" s="15" t="s">
        <v>8</v>
      </c>
    </row>
    <row r="7" spans="1:2" ht="30" customHeight="1" x14ac:dyDescent="0.25">
      <c r="A7" s="16" t="s">
        <v>9</v>
      </c>
      <c r="B7" s="15" t="s">
        <v>10</v>
      </c>
    </row>
    <row r="8" spans="1:2" ht="30" customHeight="1" x14ac:dyDescent="0.25">
      <c r="A8" s="16" t="s">
        <v>11</v>
      </c>
      <c r="B8" s="15" t="s">
        <v>12</v>
      </c>
    </row>
    <row r="9" spans="1:2" ht="30" customHeight="1" x14ac:dyDescent="0.25">
      <c r="A9" s="17" t="s">
        <v>13</v>
      </c>
      <c r="B9" s="15" t="s">
        <v>14</v>
      </c>
    </row>
    <row r="10" spans="1:2" ht="30" customHeight="1" x14ac:dyDescent="0.25">
      <c r="A10" s="17" t="s">
        <v>15</v>
      </c>
      <c r="B10" s="15" t="s">
        <v>12</v>
      </c>
    </row>
    <row r="11" spans="1:2" ht="30" customHeight="1" x14ac:dyDescent="0.25">
      <c r="A11" s="17" t="s">
        <v>16</v>
      </c>
      <c r="B11" s="15" t="s">
        <v>17</v>
      </c>
    </row>
    <row r="12" spans="1:2" ht="30" customHeight="1" x14ac:dyDescent="0.25">
      <c r="A12" s="18" t="s">
        <v>18</v>
      </c>
      <c r="B12" s="15" t="s">
        <v>19</v>
      </c>
    </row>
    <row r="13" spans="1:2" ht="30" customHeight="1" x14ac:dyDescent="0.25">
      <c r="A13" s="18" t="s">
        <v>20</v>
      </c>
      <c r="B13" s="15" t="s">
        <v>12</v>
      </c>
    </row>
    <row r="14" spans="1:2" ht="30" customHeight="1" x14ac:dyDescent="0.25">
      <c r="A14" s="18" t="s">
        <v>21</v>
      </c>
      <c r="B14" s="15" t="s">
        <v>22</v>
      </c>
    </row>
    <row r="15" spans="1:2" ht="30" customHeight="1" x14ac:dyDescent="0.25">
      <c r="A15" s="19" t="s">
        <v>23</v>
      </c>
      <c r="B15" s="20" t="s">
        <v>24</v>
      </c>
    </row>
    <row r="16" spans="1:2" ht="30" customHeight="1" x14ac:dyDescent="0.25">
      <c r="A16" s="22" t="s">
        <v>25</v>
      </c>
      <c r="B16" s="20" t="s">
        <v>26</v>
      </c>
    </row>
    <row r="17" spans="1:2" ht="30" customHeight="1" x14ac:dyDescent="0.25">
      <c r="A17" s="22" t="s">
        <v>27</v>
      </c>
      <c r="B17" s="20" t="s">
        <v>28</v>
      </c>
    </row>
    <row r="20" spans="1:2" ht="30" customHeight="1" x14ac:dyDescent="0.25">
      <c r="B20" s="11"/>
    </row>
  </sheetData>
  <hyperlinks>
    <hyperlink ref="B16" r:id="rId1" xr:uid="{00000000-0004-0000-0100-00000E000000}"/>
    <hyperlink ref="B17" r:id="rId2" xr:uid="{00000000-0004-0000-0100-00000F000000}"/>
    <hyperlink ref="B15" r:id="rId3" xr:uid="{B0D00CB6-E1A2-4725-B4A6-5055B31418ED}"/>
    <hyperlink ref="B4" r:id="rId4" xr:uid="{99A5438A-5603-4C42-ADE1-F481BBB69041}"/>
    <hyperlink ref="B5" r:id="rId5" xr:uid="{742B585C-EAC5-480C-80E3-EFFEDFCD9E9C}"/>
    <hyperlink ref="B6" r:id="rId6" xr:uid="{79E2BC25-4BBA-4888-866C-41DFC80CA4FC}"/>
    <hyperlink ref="B7" r:id="rId7" xr:uid="{B4BD1FF4-A9E5-4BD1-B97E-D79890D8CFEE}"/>
    <hyperlink ref="B8" r:id="rId8" xr:uid="{11D57D94-4B5E-40C8-BF03-9D362FE11654}"/>
    <hyperlink ref="B9" r:id="rId9" xr:uid="{04AB4D6F-6D41-49F0-B84F-17142A9BE399}"/>
    <hyperlink ref="B10" r:id="rId10" xr:uid="{90BA8BA5-3877-4670-8ECC-2093E277EA78}"/>
    <hyperlink ref="B11" r:id="rId11" xr:uid="{951D9BFF-89B7-446B-A323-9986DD2299A6}"/>
    <hyperlink ref="B12" r:id="rId12" xr:uid="{0035997F-4F9E-4BD5-BE20-909B23A785F3}"/>
    <hyperlink ref="B13" r:id="rId13" xr:uid="{FD3EFC0E-07FF-4E3D-B363-5FF7B9DC6969}"/>
    <hyperlink ref="B14" r:id="rId14" xr:uid="{42E7C6FF-DD57-4E0C-B820-D237A360EA7B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>
      <pane ySplit="1" topLeftCell="A61" activePane="bottomLeft" state="frozen"/>
      <selection pane="bottomLeft" activeCell="C34" sqref="C34"/>
    </sheetView>
  </sheetViews>
  <sheetFormatPr defaultColWidth="14.453125" defaultRowHeight="30" customHeight="1" x14ac:dyDescent="0.35"/>
  <cols>
    <col min="1" max="9" width="20.54296875" style="11" customWidth="1"/>
    <col min="10" max="12" width="10.54296875" style="11" customWidth="1"/>
    <col min="13" max="14" width="28.54296875" style="11" hidden="1" customWidth="1"/>
    <col min="15" max="16384" width="14.453125" style="11"/>
  </cols>
  <sheetData>
    <row r="1" spans="1:28" s="101" customFormat="1" ht="30" customHeight="1" thickBot="1" x14ac:dyDescent="0.4">
      <c r="A1" s="158" t="s">
        <v>29</v>
      </c>
      <c r="B1" s="159"/>
      <c r="C1" s="160" t="s">
        <v>30</v>
      </c>
      <c r="D1" s="159"/>
      <c r="E1" s="161" t="s">
        <v>31</v>
      </c>
      <c r="F1" s="159"/>
      <c r="G1" s="161" t="s">
        <v>32</v>
      </c>
      <c r="H1" s="159"/>
      <c r="I1" s="162"/>
      <c r="J1" s="163"/>
      <c r="K1" s="163"/>
      <c r="L1" s="163"/>
      <c r="M1" s="163"/>
      <c r="N1" s="104"/>
    </row>
    <row r="2" spans="1:28" s="101" customFormat="1" ht="30" customHeight="1" thickBot="1" x14ac:dyDescent="0.4">
      <c r="A2" s="105" t="s">
        <v>33</v>
      </c>
      <c r="B2" s="105" t="s">
        <v>34</v>
      </c>
      <c r="C2" s="117" t="s">
        <v>33</v>
      </c>
      <c r="D2" s="106" t="s">
        <v>34</v>
      </c>
      <c r="E2" s="108" t="s">
        <v>33</v>
      </c>
      <c r="F2" s="108" t="s">
        <v>34</v>
      </c>
      <c r="G2" s="132" t="s">
        <v>33</v>
      </c>
      <c r="H2" s="132" t="s">
        <v>34</v>
      </c>
      <c r="I2" s="62" t="s">
        <v>35</v>
      </c>
      <c r="J2" s="63" t="s">
        <v>36</v>
      </c>
      <c r="K2" s="64" t="s">
        <v>37</v>
      </c>
      <c r="L2" s="119" t="s">
        <v>38</v>
      </c>
      <c r="M2" s="133" t="s">
        <v>39</v>
      </c>
      <c r="N2" s="133" t="s">
        <v>40</v>
      </c>
    </row>
    <row r="3" spans="1:28" ht="30" customHeight="1" x14ac:dyDescent="0.35">
      <c r="A3" s="141"/>
      <c r="B3" s="76"/>
      <c r="C3" s="141"/>
      <c r="D3" s="76"/>
      <c r="E3" s="141"/>
      <c r="F3" s="120"/>
      <c r="G3" s="77"/>
      <c r="H3" s="121"/>
      <c r="I3" s="66" t="str">
        <f>HYPERLINK("https://secondarylibrary.crestawards.org/a-balanced-diet/62137804","A balanced diet")</f>
        <v>A balanced diet</v>
      </c>
      <c r="J3" s="122">
        <v>0</v>
      </c>
      <c r="K3" s="123">
        <v>0</v>
      </c>
      <c r="L3" s="138">
        <v>1</v>
      </c>
      <c r="M3" s="134"/>
      <c r="N3" s="12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30" customHeight="1" x14ac:dyDescent="0.35">
      <c r="A4" s="141"/>
      <c r="B4" s="84"/>
      <c r="C4" s="141"/>
      <c r="D4" s="84"/>
      <c r="E4" s="141" t="s">
        <v>41</v>
      </c>
      <c r="F4" s="142" t="s">
        <v>42</v>
      </c>
      <c r="G4" s="85"/>
      <c r="H4" s="143"/>
      <c r="I4" s="67" t="str">
        <f>HYPERLINK("https://secondarylibrary.crestawards.org/a-clean-break/62206002","A clean break")</f>
        <v>A clean break</v>
      </c>
      <c r="J4" s="86">
        <v>1</v>
      </c>
      <c r="K4" s="87">
        <v>0</v>
      </c>
      <c r="L4" s="88">
        <v>0</v>
      </c>
      <c r="M4" s="135" t="s">
        <v>43</v>
      </c>
      <c r="N4" s="8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30" customHeight="1" x14ac:dyDescent="0.35">
      <c r="A5" s="141"/>
      <c r="B5" s="84"/>
      <c r="C5" s="141"/>
      <c r="D5" s="84"/>
      <c r="E5" s="141"/>
      <c r="F5" s="142"/>
      <c r="G5" s="85"/>
      <c r="H5" s="143"/>
      <c r="I5" s="67" t="str">
        <f>HYPERLINK("https://secondarylibrary.crestawards.org/aerodynamic-sails/62275532","Aerodynamic sails")</f>
        <v>Aerodynamic sails</v>
      </c>
      <c r="J5" s="86">
        <v>0</v>
      </c>
      <c r="K5" s="87">
        <v>0</v>
      </c>
      <c r="L5" s="88">
        <v>1</v>
      </c>
      <c r="M5" s="135"/>
      <c r="N5" s="91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30" customHeight="1" x14ac:dyDescent="0.35">
      <c r="A6" s="141"/>
      <c r="B6" s="84"/>
      <c r="C6" s="141"/>
      <c r="D6" s="84"/>
      <c r="E6" s="141" t="s">
        <v>41</v>
      </c>
      <c r="F6" s="142" t="s">
        <v>44</v>
      </c>
      <c r="G6" s="85"/>
      <c r="H6" s="143"/>
      <c r="I6" s="67" t="str">
        <f>HYPERLINK("https://secondarylibrary.crestawards.org/are-some-jeans-tougher/61716038","Are some jeans tougher")</f>
        <v>Are some jeans tougher</v>
      </c>
      <c r="J6" s="86">
        <v>0</v>
      </c>
      <c r="K6" s="87">
        <v>1</v>
      </c>
      <c r="L6" s="88">
        <v>0</v>
      </c>
      <c r="M6" s="135" t="s">
        <v>43</v>
      </c>
      <c r="N6" s="8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41.5" customHeight="1" x14ac:dyDescent="0.35">
      <c r="A7" s="141"/>
      <c r="B7" s="84"/>
      <c r="C7" s="141" t="s">
        <v>45</v>
      </c>
      <c r="D7" s="84" t="s">
        <v>46</v>
      </c>
      <c r="E7" s="141"/>
      <c r="F7" s="142"/>
      <c r="G7" s="85"/>
      <c r="H7" s="143"/>
      <c r="I7" s="67" t="str">
        <f>HYPERLINK("https://secondarylibrary.crestawards.org/art-restoration/62214103","Art restoration")</f>
        <v>Art restoration</v>
      </c>
      <c r="J7" s="86">
        <v>0</v>
      </c>
      <c r="K7" s="87">
        <v>1</v>
      </c>
      <c r="L7" s="88">
        <v>0</v>
      </c>
      <c r="M7" s="135" t="s">
        <v>43</v>
      </c>
      <c r="N7" s="84" t="s">
        <v>47</v>
      </c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30" customHeight="1" x14ac:dyDescent="0.35">
      <c r="A8" s="141"/>
      <c r="B8" s="84"/>
      <c r="C8" s="141"/>
      <c r="D8" s="84"/>
      <c r="E8" s="141"/>
      <c r="F8" s="142"/>
      <c r="G8" s="85"/>
      <c r="H8" s="143"/>
      <c r="I8" s="67" t="str">
        <f>HYPERLINK("https://secondarylibrary.crestawards.org/gold-grand-challenges/62452389","Biogas generator (Grand Challenge)")</f>
        <v>Biogas generator (Grand Challenge)</v>
      </c>
      <c r="J8" s="86">
        <v>0</v>
      </c>
      <c r="K8" s="87">
        <v>0</v>
      </c>
      <c r="L8" s="88">
        <v>1</v>
      </c>
      <c r="M8" s="135"/>
      <c r="N8" s="91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30" customHeight="1" x14ac:dyDescent="0.35">
      <c r="A9" s="141"/>
      <c r="B9" s="84"/>
      <c r="C9" s="141"/>
      <c r="D9" s="84" t="s">
        <v>48</v>
      </c>
      <c r="E9" s="141"/>
      <c r="F9" s="142"/>
      <c r="G9" s="85"/>
      <c r="H9" s="143"/>
      <c r="I9" s="67" t="str">
        <f>HYPERLINK("https://secondarylibrary.crestawards.org/brighter-after-a-cup-of-tea/62137807","Brighter after a cup of tea")</f>
        <v>Brighter after a cup of tea</v>
      </c>
      <c r="J9" s="86">
        <v>0</v>
      </c>
      <c r="K9" s="87">
        <v>0</v>
      </c>
      <c r="L9" s="88">
        <v>1</v>
      </c>
      <c r="M9" s="135"/>
      <c r="N9" s="91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30" customHeight="1" x14ac:dyDescent="0.35">
      <c r="A10" s="141"/>
      <c r="B10" s="84"/>
      <c r="C10" s="141"/>
      <c r="D10" s="84"/>
      <c r="E10" s="141"/>
      <c r="F10" s="142"/>
      <c r="G10" s="85"/>
      <c r="H10" s="143"/>
      <c r="I10" s="67" t="str">
        <f>HYPERLINK("https://secondarylibrary.crestawards.org/compare-suncreams/62137808","Compare different sun creams")</f>
        <v>Compare different sun creams</v>
      </c>
      <c r="J10" s="86">
        <v>0</v>
      </c>
      <c r="K10" s="87">
        <v>0</v>
      </c>
      <c r="L10" s="88">
        <v>1</v>
      </c>
      <c r="M10" s="135"/>
      <c r="N10" s="91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30" customHeight="1" x14ac:dyDescent="0.35">
      <c r="A11" s="141"/>
      <c r="B11" s="84"/>
      <c r="C11" s="141"/>
      <c r="D11" s="84"/>
      <c r="E11" s="141"/>
      <c r="F11" s="142"/>
      <c r="G11" s="85"/>
      <c r="H11" s="143"/>
      <c r="I11" s="67" t="str">
        <f>HYPERLINK("https://secondarylibrary.crestawards.org/compare-fabric-properties/62137798","Compare fabric properties ")</f>
        <v xml:space="preserve">Compare fabric properties </v>
      </c>
      <c r="J11" s="86">
        <v>0</v>
      </c>
      <c r="K11" s="87">
        <v>0</v>
      </c>
      <c r="L11" s="88">
        <v>1</v>
      </c>
      <c r="M11" s="135"/>
      <c r="N11" s="91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42.65" customHeight="1" x14ac:dyDescent="0.35">
      <c r="A12" s="141" t="s">
        <v>49</v>
      </c>
      <c r="B12" s="84" t="s">
        <v>50</v>
      </c>
      <c r="C12" s="141" t="s">
        <v>45</v>
      </c>
      <c r="D12" s="84" t="s">
        <v>51</v>
      </c>
      <c r="E12" s="141"/>
      <c r="F12" s="142"/>
      <c r="G12" s="85"/>
      <c r="H12" s="143"/>
      <c r="I12" s="67" t="str">
        <f>HYPERLINK("https://secondarylibrary.crestawards.org/cooking-pasta/62137416","Cooking pasta")</f>
        <v>Cooking pasta</v>
      </c>
      <c r="J12" s="86">
        <v>0</v>
      </c>
      <c r="K12" s="87">
        <v>1</v>
      </c>
      <c r="L12" s="88">
        <v>0</v>
      </c>
      <c r="M12" s="135" t="s">
        <v>43</v>
      </c>
      <c r="N12" s="84" t="s">
        <v>52</v>
      </c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42.65" customHeight="1" x14ac:dyDescent="0.35">
      <c r="A13" s="141"/>
      <c r="B13" s="84"/>
      <c r="C13" s="141" t="s">
        <v>53</v>
      </c>
      <c r="D13" s="84" t="s">
        <v>47</v>
      </c>
      <c r="E13" s="141"/>
      <c r="F13" s="142"/>
      <c r="G13" s="85"/>
      <c r="H13" s="143"/>
      <c r="I13" s="67" t="str">
        <f>HYPERLINK("https://secondarylibrary.crestawards.org/detect-fraud-using-chromatography/62214116","Detect fraud using chromatography")</f>
        <v>Detect fraud using chromatography</v>
      </c>
      <c r="J13" s="86">
        <v>0</v>
      </c>
      <c r="K13" s="87">
        <v>1</v>
      </c>
      <c r="L13" s="88">
        <v>0</v>
      </c>
      <c r="M13" s="135" t="s">
        <v>43</v>
      </c>
      <c r="N13" s="84" t="s">
        <v>47</v>
      </c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3.5" customHeight="1" x14ac:dyDescent="0.35">
      <c r="A14" s="141"/>
      <c r="B14" s="84"/>
      <c r="C14" s="141" t="s">
        <v>53</v>
      </c>
      <c r="D14" s="84" t="s">
        <v>54</v>
      </c>
      <c r="E14" s="141"/>
      <c r="F14" s="142"/>
      <c r="G14" s="85"/>
      <c r="H14" s="143"/>
      <c r="I14" s="67" t="str">
        <f>HYPERLINK("https://secondarylibrary.crestawards.org/detecting-drugs/62214113","Detecting drugs")</f>
        <v>Detecting drugs</v>
      </c>
      <c r="J14" s="86">
        <v>0</v>
      </c>
      <c r="K14" s="87">
        <v>1</v>
      </c>
      <c r="L14" s="88">
        <v>0</v>
      </c>
      <c r="M14" s="135" t="s">
        <v>43</v>
      </c>
      <c r="N14" s="84" t="s">
        <v>54</v>
      </c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0" customHeight="1" x14ac:dyDescent="0.35">
      <c r="A15" s="141"/>
      <c r="B15" s="84"/>
      <c r="C15" s="141"/>
      <c r="D15" s="84"/>
      <c r="E15" s="141"/>
      <c r="F15" s="142"/>
      <c r="G15" s="85"/>
      <c r="H15" s="143"/>
      <c r="I15" s="67" t="str">
        <f>HYPERLINK("https://secondarylibrary.crestawards.org/detecting-food-fraud/61761932","Detecting food fraud")</f>
        <v>Detecting food fraud</v>
      </c>
      <c r="J15" s="86">
        <v>0</v>
      </c>
      <c r="K15" s="87">
        <v>0</v>
      </c>
      <c r="L15" s="88">
        <v>1</v>
      </c>
      <c r="M15" s="135"/>
      <c r="N15" s="91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0" customHeight="1" x14ac:dyDescent="0.35">
      <c r="A16" s="141"/>
      <c r="B16" s="84"/>
      <c r="C16" s="141"/>
      <c r="D16" s="84"/>
      <c r="E16" s="141" t="s">
        <v>41</v>
      </c>
      <c r="F16" s="142" t="s">
        <v>55</v>
      </c>
      <c r="G16" s="85"/>
      <c r="H16" s="143"/>
      <c r="I16" s="67" t="str">
        <f>HYPERLINK("https://secondarylibrary.crestawards.org/fabrics-for-cold-weather-clothing/62214157","Fabrics for cold weather clothing")</f>
        <v>Fabrics for cold weather clothing</v>
      </c>
      <c r="J16" s="86">
        <v>0</v>
      </c>
      <c r="K16" s="87">
        <v>1</v>
      </c>
      <c r="L16" s="88">
        <v>0</v>
      </c>
      <c r="M16" s="135" t="s">
        <v>43</v>
      </c>
      <c r="N16" s="8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2" customHeight="1" x14ac:dyDescent="0.35">
      <c r="A17" s="141"/>
      <c r="B17" s="84"/>
      <c r="C17" s="141" t="s">
        <v>45</v>
      </c>
      <c r="D17" s="84" t="s">
        <v>56</v>
      </c>
      <c r="E17" s="141"/>
      <c r="F17" s="142"/>
      <c r="G17" s="85"/>
      <c r="H17" s="143"/>
      <c r="I17" s="67" t="str">
        <f>HYPERLINK("https://secondarylibrary.crestawards.org/fraud-detection-testing-metals/61716030","Fraud detection: testing metals")</f>
        <v>Fraud detection: testing metals</v>
      </c>
      <c r="J17" s="86">
        <v>1</v>
      </c>
      <c r="K17" s="87">
        <v>0</v>
      </c>
      <c r="L17" s="88">
        <v>0</v>
      </c>
      <c r="M17" s="135" t="s">
        <v>43</v>
      </c>
      <c r="N17" s="8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44.15" customHeight="1" x14ac:dyDescent="0.35">
      <c r="A18" s="141"/>
      <c r="B18" s="84"/>
      <c r="C18" s="141"/>
      <c r="D18" s="84"/>
      <c r="E18" s="141"/>
      <c r="F18" s="142"/>
      <c r="G18" s="85"/>
      <c r="H18" s="143"/>
      <c r="I18" s="67" t="str">
        <f>HYPERLINK("https://secondarylibrary.crestawards.org/gold-grand-challenges/62452389","Green building design (Grand Challenge)")</f>
        <v>Green building design (Grand Challenge)</v>
      </c>
      <c r="J18" s="86">
        <v>0</v>
      </c>
      <c r="K18" s="87">
        <v>0</v>
      </c>
      <c r="L18" s="88">
        <v>1</v>
      </c>
      <c r="M18" s="135"/>
      <c r="N18" s="91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3" customHeight="1" x14ac:dyDescent="0.35">
      <c r="A19" s="141"/>
      <c r="B19" s="84"/>
      <c r="C19" s="141" t="s">
        <v>53</v>
      </c>
      <c r="D19" s="84" t="s">
        <v>47</v>
      </c>
      <c r="E19" s="141" t="s">
        <v>41</v>
      </c>
      <c r="F19" s="142" t="s">
        <v>57</v>
      </c>
      <c r="G19" s="85"/>
      <c r="H19" s="143"/>
      <c r="I19" s="67" t="str">
        <f>HYPERLINK("https://secondarylibrary.crestawards.org/hit-and-run/61716032","Hit and run")</f>
        <v>Hit and run</v>
      </c>
      <c r="J19" s="86">
        <v>0</v>
      </c>
      <c r="K19" s="87">
        <v>1</v>
      </c>
      <c r="L19" s="88">
        <v>0</v>
      </c>
      <c r="M19" s="135" t="s">
        <v>43</v>
      </c>
      <c r="N19" s="84" t="s">
        <v>47</v>
      </c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30" customHeight="1" x14ac:dyDescent="0.35">
      <c r="A20" s="141"/>
      <c r="B20" s="84"/>
      <c r="C20" s="141"/>
      <c r="D20" s="84"/>
      <c r="E20" s="141" t="s">
        <v>41</v>
      </c>
      <c r="F20" s="142" t="s">
        <v>58</v>
      </c>
      <c r="G20" s="85"/>
      <c r="H20" s="143"/>
      <c r="I20" s="67" t="str">
        <f>HYPERLINK("https://secondarylibrary.crestawards.org/how-do-rockets-work/61716036","How do rockets work?")</f>
        <v>How do rockets work?</v>
      </c>
      <c r="J20" s="86">
        <v>1</v>
      </c>
      <c r="K20" s="87">
        <v>0</v>
      </c>
      <c r="L20" s="88">
        <v>0</v>
      </c>
      <c r="M20" s="135" t="s">
        <v>43</v>
      </c>
      <c r="N20" s="84" t="s">
        <v>59</v>
      </c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2.65" customHeight="1" x14ac:dyDescent="0.35">
      <c r="A21" s="141" t="s">
        <v>60</v>
      </c>
      <c r="B21" s="84" t="s">
        <v>61</v>
      </c>
      <c r="C21" s="141"/>
      <c r="D21" s="84" t="s">
        <v>62</v>
      </c>
      <c r="E21" s="141"/>
      <c r="F21" s="142"/>
      <c r="G21" s="85"/>
      <c r="H21" s="143"/>
      <c r="I21" s="67" t="str">
        <f>HYPERLINK("https://secondarylibrary.crestawards.org/how-healthy-is-your-spread/62214120","How healthy is your spread")</f>
        <v>How healthy is your spread</v>
      </c>
      <c r="J21" s="86">
        <v>0</v>
      </c>
      <c r="K21" s="87">
        <v>1</v>
      </c>
      <c r="L21" s="88">
        <v>0</v>
      </c>
      <c r="M21" s="135" t="s">
        <v>43</v>
      </c>
      <c r="N21" s="84" t="s">
        <v>63</v>
      </c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30" customHeight="1" x14ac:dyDescent="0.35">
      <c r="A22" s="141"/>
      <c r="B22" s="84"/>
      <c r="C22" s="141"/>
      <c r="D22" s="84"/>
      <c r="E22" s="141"/>
      <c r="F22" s="142"/>
      <c r="G22" s="85"/>
      <c r="H22" s="143"/>
      <c r="I22" s="67" t="str">
        <f>HYPERLINK("https://secondarylibrary.crestawards.org/how-much-starch-is-in-a-potato/62137799","How much starch is in a potato")</f>
        <v>How much starch is in a potato</v>
      </c>
      <c r="J22" s="86">
        <v>0</v>
      </c>
      <c r="K22" s="87">
        <v>0</v>
      </c>
      <c r="L22" s="88">
        <v>1</v>
      </c>
      <c r="M22" s="135"/>
      <c r="N22" s="91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30" customHeight="1" x14ac:dyDescent="0.35">
      <c r="A23" s="141"/>
      <c r="B23" s="84"/>
      <c r="C23" s="141"/>
      <c r="D23" s="84"/>
      <c r="E23" s="141"/>
      <c r="F23" s="142"/>
      <c r="G23" s="85"/>
      <c r="H23" s="143"/>
      <c r="I23" s="67" t="str">
        <f>HYPERLINK("https://secondarylibrary.crestawards.org/how-quick-are-your-reactions/62275536","How quick are your reactions?")</f>
        <v>How quick are your reactions?</v>
      </c>
      <c r="J23" s="86">
        <v>0</v>
      </c>
      <c r="K23" s="87">
        <v>0</v>
      </c>
      <c r="L23" s="88">
        <v>1</v>
      </c>
      <c r="M23" s="135"/>
      <c r="N23" s="91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0" customHeight="1" x14ac:dyDescent="0.35">
      <c r="A24" s="141" t="s">
        <v>60</v>
      </c>
      <c r="B24" s="84" t="s">
        <v>64</v>
      </c>
      <c r="C24" s="141"/>
      <c r="D24" s="84"/>
      <c r="E24" s="141" t="s">
        <v>65</v>
      </c>
      <c r="F24" s="142" t="s">
        <v>66</v>
      </c>
      <c r="G24" s="85"/>
      <c r="H24" s="143"/>
      <c r="I24" s="67" t="str">
        <f>HYPERLINK("https://secondarylibrary.crestawards.org/how-steady-is-your-hand/61716042","How steady is your hand")</f>
        <v>How steady is your hand</v>
      </c>
      <c r="J24" s="86">
        <v>0</v>
      </c>
      <c r="K24" s="87">
        <v>1</v>
      </c>
      <c r="L24" s="88">
        <v>0</v>
      </c>
      <c r="M24" s="135" t="s">
        <v>43</v>
      </c>
      <c r="N24" s="8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30" customHeight="1" x14ac:dyDescent="0.35">
      <c r="A25" s="141"/>
      <c r="B25" s="84"/>
      <c r="C25" s="141"/>
      <c r="D25" s="84"/>
      <c r="E25" s="141" t="s">
        <v>41</v>
      </c>
      <c r="F25" s="142" t="s">
        <v>67</v>
      </c>
      <c r="G25" s="85"/>
      <c r="H25" s="143"/>
      <c r="I25" s="67" t="str">
        <f>HYPERLINK("https://secondarylibrary.crestawards.org/how-strong-are-climbing-ropes/62137420","How strong are climbing ropes")</f>
        <v>How strong are climbing ropes</v>
      </c>
      <c r="J25" s="86">
        <v>0</v>
      </c>
      <c r="K25" s="87">
        <v>1</v>
      </c>
      <c r="L25" s="88">
        <v>0</v>
      </c>
      <c r="M25" s="135" t="s">
        <v>43</v>
      </c>
      <c r="N25" s="8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30" customHeight="1" x14ac:dyDescent="0.35">
      <c r="A26" s="141"/>
      <c r="B26" s="84"/>
      <c r="C26" s="141"/>
      <c r="D26" s="84"/>
      <c r="E26" s="141"/>
      <c r="F26" s="142"/>
      <c r="G26" s="85" t="s">
        <v>68</v>
      </c>
      <c r="H26" s="143"/>
      <c r="I26" s="68" t="s">
        <v>69</v>
      </c>
      <c r="J26" s="86">
        <v>1</v>
      </c>
      <c r="K26" s="87">
        <v>0</v>
      </c>
      <c r="L26" s="88">
        <v>0</v>
      </c>
      <c r="M26" s="135"/>
      <c r="N26" s="8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30" customHeight="1" x14ac:dyDescent="0.35">
      <c r="A27" s="141"/>
      <c r="B27" s="84"/>
      <c r="C27" s="141" t="s">
        <v>70</v>
      </c>
      <c r="D27" s="84" t="s">
        <v>71</v>
      </c>
      <c r="E27" s="141"/>
      <c r="F27" s="142"/>
      <c r="G27" s="85" t="s">
        <v>72</v>
      </c>
      <c r="H27" s="125" t="s">
        <v>71</v>
      </c>
      <c r="I27" s="69" t="str">
        <f>HYPERLINK("https://secondarylibrary.crestawards.org/silver-grand-challenges/62452387","Hydrogen fuel cell (Grand Challenge)")</f>
        <v>Hydrogen fuel cell (Grand Challenge)</v>
      </c>
      <c r="J27" s="86">
        <v>0</v>
      </c>
      <c r="K27" s="87">
        <v>1</v>
      </c>
      <c r="L27" s="88">
        <v>0</v>
      </c>
      <c r="M27" s="135"/>
      <c r="N27" s="8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30" customHeight="1" x14ac:dyDescent="0.35">
      <c r="A28" s="141"/>
      <c r="B28" s="84"/>
      <c r="C28" s="141"/>
      <c r="E28" s="141"/>
      <c r="F28" s="142"/>
      <c r="G28" s="85" t="s">
        <v>72</v>
      </c>
      <c r="H28" s="143" t="s">
        <v>73</v>
      </c>
      <c r="I28" s="67" t="str">
        <f>HYPERLINK("https://secondarylibrary.crestawards.org/ileaps-climate-science-silver-resources/62671813","In the air (Climate Science)")</f>
        <v>In the air (Climate Science)</v>
      </c>
      <c r="J28" s="86">
        <v>0</v>
      </c>
      <c r="K28" s="87">
        <v>1</v>
      </c>
      <c r="L28" s="88">
        <v>0</v>
      </c>
      <c r="M28" s="135" t="s">
        <v>43</v>
      </c>
      <c r="N28" s="8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30" customHeight="1" x14ac:dyDescent="0.35">
      <c r="A29" s="141"/>
      <c r="B29" s="84"/>
      <c r="C29" s="141"/>
      <c r="D29" s="84"/>
      <c r="E29" s="141" t="s">
        <v>41</v>
      </c>
      <c r="F29" s="142" t="s">
        <v>74</v>
      </c>
      <c r="G29" s="85"/>
      <c r="H29" s="143"/>
      <c r="I29" s="67" t="str">
        <f>HYPERLINK("https://secondarylibrary.crestawards.org/insulating-fabrics/61716039","Insulating fabrics")</f>
        <v>Insulating fabrics</v>
      </c>
      <c r="J29" s="86">
        <v>1</v>
      </c>
      <c r="K29" s="87">
        <v>0</v>
      </c>
      <c r="L29" s="88">
        <v>0</v>
      </c>
      <c r="M29" s="135" t="s">
        <v>43</v>
      </c>
      <c r="N29" s="8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42.65" customHeight="1" x14ac:dyDescent="0.35">
      <c r="A30" s="141"/>
      <c r="B30" s="84"/>
      <c r="C30" s="141"/>
      <c r="D30" s="84"/>
      <c r="E30" s="141"/>
      <c r="F30" s="142"/>
      <c r="G30" s="85"/>
      <c r="H30" s="143"/>
      <c r="I30" s="68" t="s">
        <v>75</v>
      </c>
      <c r="J30" s="86">
        <v>0</v>
      </c>
      <c r="K30" s="87">
        <v>0</v>
      </c>
      <c r="L30" s="88">
        <v>1</v>
      </c>
      <c r="M30" s="135"/>
      <c r="N30" s="91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30" customHeight="1" x14ac:dyDescent="0.35">
      <c r="A31" s="141"/>
      <c r="B31" s="84"/>
      <c r="C31" s="141"/>
      <c r="D31" s="84"/>
      <c r="E31" s="141"/>
      <c r="F31" s="142"/>
      <c r="G31" s="85"/>
      <c r="H31" s="143"/>
      <c r="I31" s="67" t="str">
        <f>HYPERLINK("https://secondarylibrary.crestawards.org/investigating-crash-damage/62275539","Investigating crash damage")</f>
        <v>Investigating crash damage</v>
      </c>
      <c r="J31" s="86">
        <v>0</v>
      </c>
      <c r="K31" s="87">
        <v>0</v>
      </c>
      <c r="L31" s="88">
        <v>1</v>
      </c>
      <c r="M31" s="135"/>
      <c r="N31" s="91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44.15" customHeight="1" x14ac:dyDescent="0.35">
      <c r="A32" s="141"/>
      <c r="B32" s="84"/>
      <c r="C32" s="141"/>
      <c r="D32" s="84"/>
      <c r="E32" s="141"/>
      <c r="F32" s="142"/>
      <c r="G32" s="85"/>
      <c r="H32" s="143"/>
      <c r="I32" s="67" t="str">
        <f>HYPERLINK("https://secondarylibrary.crestawards.org/investigating-vitamin-supplements/62137803","Investigating vitamin supplements")</f>
        <v>Investigating vitamin supplements</v>
      </c>
      <c r="J32" s="86">
        <v>0</v>
      </c>
      <c r="K32" s="87">
        <v>0</v>
      </c>
      <c r="L32" s="88">
        <v>1</v>
      </c>
      <c r="M32" s="135"/>
      <c r="N32" s="91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34" ht="30" customHeight="1" x14ac:dyDescent="0.35">
      <c r="A33" s="141"/>
      <c r="B33" s="84"/>
      <c r="C33" s="141"/>
      <c r="D33" s="84"/>
      <c r="E33" s="141" t="s">
        <v>41</v>
      </c>
      <c r="F33" s="142" t="s">
        <v>76</v>
      </c>
      <c r="G33" s="85"/>
      <c r="H33" s="143"/>
      <c r="I33" s="67" t="str">
        <f>HYPERLINK("https://secondarylibrary.crestawards.org/make-a-rollercoaster-faster/62205990","Make a rollercoaster faster")</f>
        <v>Make a rollercoaster faster</v>
      </c>
      <c r="J33" s="86">
        <v>1</v>
      </c>
      <c r="K33" s="87">
        <v>0</v>
      </c>
      <c r="L33" s="88">
        <v>0</v>
      </c>
      <c r="M33" s="135" t="s">
        <v>43</v>
      </c>
      <c r="N33" s="84" t="s">
        <v>77</v>
      </c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34" ht="44.15" customHeight="1" x14ac:dyDescent="0.35">
      <c r="A34" s="141"/>
      <c r="B34" s="84"/>
      <c r="C34" s="141" t="s">
        <v>53</v>
      </c>
      <c r="D34" s="84" t="s">
        <v>78</v>
      </c>
      <c r="E34" s="141"/>
      <c r="F34" s="142"/>
      <c r="G34" s="85"/>
      <c r="H34" s="143"/>
      <c r="I34" s="67" t="str">
        <f>HYPERLINK("https://secondarylibrary.crestawards.org/make-and-analyse-painkillers/62214127","Make and analyse pain relievers")</f>
        <v>Make and analyse pain relievers</v>
      </c>
      <c r="J34" s="86">
        <v>0</v>
      </c>
      <c r="K34" s="87">
        <v>1</v>
      </c>
      <c r="L34" s="88">
        <v>0</v>
      </c>
      <c r="M34" s="135" t="s">
        <v>43</v>
      </c>
      <c r="N34" s="84" t="s">
        <v>47</v>
      </c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34" ht="41.5" customHeight="1" x14ac:dyDescent="0.35">
      <c r="A35" s="141"/>
      <c r="B35" s="84"/>
      <c r="C35" s="141" t="s">
        <v>53</v>
      </c>
      <c r="D35" s="84" t="s">
        <v>79</v>
      </c>
      <c r="E35" s="141"/>
      <c r="F35" s="142"/>
      <c r="G35" s="85"/>
      <c r="H35" s="143"/>
      <c r="I35" s="67" t="str">
        <f>HYPERLINK("https://secondarylibrary.crestawards.org/measuring-alcohol-content/62214138","Measuring alcohol content")</f>
        <v>Measuring alcohol content</v>
      </c>
      <c r="J35" s="86">
        <v>0</v>
      </c>
      <c r="K35" s="87">
        <v>1</v>
      </c>
      <c r="L35" s="88">
        <v>0</v>
      </c>
      <c r="M35" s="135" t="s">
        <v>43</v>
      </c>
      <c r="N35" s="8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34" ht="43" customHeight="1" x14ac:dyDescent="0.35">
      <c r="A36" s="141"/>
      <c r="B36" s="84"/>
      <c r="C36" s="141"/>
      <c r="D36" s="84"/>
      <c r="E36" s="141"/>
      <c r="F36" s="142"/>
      <c r="G36" s="85"/>
      <c r="H36" s="143"/>
      <c r="I36" s="68" t="s">
        <v>80</v>
      </c>
      <c r="J36" s="86">
        <v>0</v>
      </c>
      <c r="K36" s="87">
        <v>0</v>
      </c>
      <c r="L36" s="88">
        <v>1</v>
      </c>
      <c r="M36" s="135"/>
      <c r="N36" s="91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34" ht="43" customHeight="1" x14ac:dyDescent="0.35">
      <c r="A37" s="141"/>
      <c r="B37" s="84"/>
      <c r="C37" s="141" t="s">
        <v>45</v>
      </c>
      <c r="D37" s="84" t="s">
        <v>81</v>
      </c>
      <c r="E37" s="141"/>
      <c r="F37" s="142"/>
      <c r="G37" s="85" t="s">
        <v>72</v>
      </c>
      <c r="H37" s="143" t="s">
        <v>81</v>
      </c>
      <c r="I37" s="67" t="str">
        <f>HYPERLINK("https://secondarylibrary.crestawards.org/monitoring-acid-rain/62206088","Monitoring acid rain")</f>
        <v>Monitoring acid rain</v>
      </c>
      <c r="J37" s="86">
        <v>1</v>
      </c>
      <c r="K37" s="87">
        <v>0</v>
      </c>
      <c r="L37" s="88">
        <v>0</v>
      </c>
      <c r="M37" s="135" t="s">
        <v>43</v>
      </c>
      <c r="N37" s="8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34" ht="30" customHeight="1" x14ac:dyDescent="0.35">
      <c r="A38" s="141"/>
      <c r="B38" s="84"/>
      <c r="C38" s="141"/>
      <c r="D38" s="84"/>
      <c r="E38" s="141"/>
      <c r="F38" s="142"/>
      <c r="G38" s="85"/>
      <c r="H38" s="143"/>
      <c r="I38" s="67" t="str">
        <f>HYPERLINK("https://secondarylibrary.crestawards.org/monitoring-lead-pollution/62275540","Monitoring lead pollution")</f>
        <v>Monitoring lead pollution</v>
      </c>
      <c r="J38" s="86">
        <v>0</v>
      </c>
      <c r="K38" s="87">
        <v>0</v>
      </c>
      <c r="L38" s="88">
        <v>1</v>
      </c>
      <c r="M38" s="135"/>
      <c r="N38" s="91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34" ht="30" customHeight="1" x14ac:dyDescent="0.35">
      <c r="A39" s="141"/>
      <c r="B39" s="84"/>
      <c r="C39" s="141" t="s">
        <v>82</v>
      </c>
      <c r="D39" s="84" t="s">
        <v>83</v>
      </c>
      <c r="E39" s="141"/>
      <c r="F39" s="142"/>
      <c r="G39" s="85" t="s">
        <v>72</v>
      </c>
      <c r="H39" s="143" t="s">
        <v>83</v>
      </c>
      <c r="I39" s="67" t="str">
        <f>HYPERLINK("https://secondarylibrary.crestawards.org/monitoring-water-pollution/62214145","Monitoring water pollution")</f>
        <v>Monitoring water pollution</v>
      </c>
      <c r="J39" s="86">
        <v>0</v>
      </c>
      <c r="K39" s="87">
        <v>1</v>
      </c>
      <c r="L39" s="88">
        <v>0</v>
      </c>
      <c r="M39" s="135" t="s">
        <v>43</v>
      </c>
      <c r="N39" s="8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34" ht="42.65" customHeight="1" x14ac:dyDescent="0.35">
      <c r="A40" s="141" t="s">
        <v>60</v>
      </c>
      <c r="B40" s="84" t="s">
        <v>84</v>
      </c>
      <c r="C40" s="141" t="s">
        <v>82</v>
      </c>
      <c r="D40" s="84" t="s">
        <v>85</v>
      </c>
      <c r="E40" s="141"/>
      <c r="F40" s="142"/>
      <c r="G40" s="85"/>
      <c r="H40" s="143"/>
      <c r="I40" s="67" t="str">
        <f>HYPERLINK("https://secondarylibrary.crestawards.org/oral-rehydration-therapies/62137365","Oral rehydration therapies")</f>
        <v>Oral rehydration therapies</v>
      </c>
      <c r="J40" s="126">
        <v>0</v>
      </c>
      <c r="K40" s="127">
        <v>1</v>
      </c>
      <c r="L40" s="139">
        <v>0</v>
      </c>
      <c r="M40" s="136" t="s">
        <v>43</v>
      </c>
      <c r="N40" s="84" t="s">
        <v>86</v>
      </c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35"/>
      <c r="AD40" s="35"/>
      <c r="AE40" s="35"/>
      <c r="AF40" s="35"/>
      <c r="AG40" s="35"/>
      <c r="AH40" s="35"/>
    </row>
    <row r="41" spans="1:34" ht="30" customHeight="1" x14ac:dyDescent="0.35">
      <c r="A41" s="141" t="s">
        <v>87</v>
      </c>
      <c r="B41" s="84" t="s">
        <v>88</v>
      </c>
      <c r="C41" s="141"/>
      <c r="D41" s="84"/>
      <c r="E41" s="141"/>
      <c r="F41" s="142"/>
      <c r="G41" s="85"/>
      <c r="H41" s="143"/>
      <c r="I41" s="67" t="str">
        <f>HYPERLINK("https://secondarylibrary.crestawards.org/plant-growth-and-fertilisers/61716040","Plant growth and fertilisers")</f>
        <v>Plant growth and fertilisers</v>
      </c>
      <c r="J41" s="86">
        <v>0</v>
      </c>
      <c r="K41" s="87">
        <v>1</v>
      </c>
      <c r="L41" s="88">
        <v>0</v>
      </c>
      <c r="M41" s="135" t="s">
        <v>43</v>
      </c>
      <c r="N41" s="8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34" ht="30" customHeight="1" x14ac:dyDescent="0.35">
      <c r="A42" s="141"/>
      <c r="B42" s="84"/>
      <c r="C42" s="141"/>
      <c r="D42" s="84"/>
      <c r="E42" s="141"/>
      <c r="F42" s="142"/>
      <c r="G42" s="85" t="s">
        <v>72</v>
      </c>
      <c r="H42" s="143" t="s">
        <v>89</v>
      </c>
      <c r="I42" s="67" t="str">
        <f>HYPERLINK("https://secondarylibrary.crestawards.org/plant-nutrients/61716041","Plant growth and nutrients")</f>
        <v>Plant growth and nutrients</v>
      </c>
      <c r="J42" s="86">
        <v>1</v>
      </c>
      <c r="K42" s="87">
        <v>0</v>
      </c>
      <c r="L42" s="88">
        <v>0</v>
      </c>
      <c r="M42" s="135"/>
      <c r="N42" s="84" t="s">
        <v>90</v>
      </c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34" ht="30" customHeight="1" x14ac:dyDescent="0.35">
      <c r="A43" s="141"/>
      <c r="B43" s="84"/>
      <c r="C43" s="141" t="s">
        <v>91</v>
      </c>
      <c r="D43" s="84" t="s">
        <v>92</v>
      </c>
      <c r="E43" s="141"/>
      <c r="F43" s="142"/>
      <c r="G43" s="85"/>
      <c r="H43" s="143"/>
      <c r="I43" s="67" t="str">
        <f>HYPERLINK("https://secondarylibrary.crestawards.org/quality-control/62206092","Quality control")</f>
        <v>Quality control</v>
      </c>
      <c r="J43" s="86">
        <v>1</v>
      </c>
      <c r="K43" s="87">
        <v>0</v>
      </c>
      <c r="L43" s="88">
        <v>0</v>
      </c>
      <c r="M43" s="135" t="s">
        <v>43</v>
      </c>
      <c r="N43" s="8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34" ht="30" customHeight="1" x14ac:dyDescent="0.35">
      <c r="A44" s="141"/>
      <c r="B44" s="84"/>
      <c r="C44" s="141"/>
      <c r="D44" s="84"/>
      <c r="E44" s="141"/>
      <c r="F44" s="142"/>
      <c r="G44" s="85"/>
      <c r="H44" s="143"/>
      <c r="I44" s="68" t="s">
        <v>93</v>
      </c>
      <c r="J44" s="86">
        <v>0</v>
      </c>
      <c r="K44" s="87">
        <v>0</v>
      </c>
      <c r="L44" s="88">
        <v>1</v>
      </c>
      <c r="M44" s="135"/>
      <c r="N44" s="91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34" ht="30" customHeight="1" x14ac:dyDescent="0.35">
      <c r="A45" s="141"/>
      <c r="B45" s="84"/>
      <c r="C45" s="141" t="s">
        <v>91</v>
      </c>
      <c r="D45" s="84" t="s">
        <v>94</v>
      </c>
      <c r="E45" s="141"/>
      <c r="F45" s="142"/>
      <c r="G45" s="85"/>
      <c r="H45" s="143"/>
      <c r="I45" s="67" t="str">
        <f>HYPERLINK("https://secondarylibrary.crestawards.org/revealing-fingerprints/62206096","Revealing fingerprints")</f>
        <v>Revealing fingerprints</v>
      </c>
      <c r="J45" s="86">
        <v>1</v>
      </c>
      <c r="K45" s="87">
        <v>0</v>
      </c>
      <c r="L45" s="88">
        <v>0</v>
      </c>
      <c r="M45" s="135" t="s">
        <v>43</v>
      </c>
      <c r="N45" s="84" t="s">
        <v>95</v>
      </c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34" ht="42.65" customHeight="1" x14ac:dyDescent="0.35">
      <c r="A46" s="141"/>
      <c r="B46" s="84"/>
      <c r="C46" s="141" t="s">
        <v>45</v>
      </c>
      <c r="D46" s="84" t="s">
        <v>96</v>
      </c>
      <c r="E46" s="141"/>
      <c r="F46" s="142"/>
      <c r="G46" s="85"/>
      <c r="H46" s="143"/>
      <c r="I46" s="67" t="str">
        <f>HYPERLINK("https://secondarylibrary.crestawards.org/sailing-clothing/61716037","Sailing clothing")</f>
        <v>Sailing clothing</v>
      </c>
      <c r="J46" s="86">
        <v>1</v>
      </c>
      <c r="K46" s="87">
        <v>0</v>
      </c>
      <c r="L46" s="88">
        <v>0</v>
      </c>
      <c r="M46" s="135" t="s">
        <v>43</v>
      </c>
      <c r="N46" s="84" t="s">
        <v>97</v>
      </c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34" ht="30" customHeight="1" x14ac:dyDescent="0.35">
      <c r="A47" s="141"/>
      <c r="B47" s="84"/>
      <c r="C47" s="141" t="s">
        <v>91</v>
      </c>
      <c r="D47" s="84" t="s">
        <v>98</v>
      </c>
      <c r="E47" s="141"/>
      <c r="F47" s="142"/>
      <c r="G47" s="85"/>
      <c r="H47" s="143"/>
      <c r="I47" s="67" t="str">
        <f>HYPERLINK("https://secondarylibrary.crestawards.org/shampoo-and-hair-types/62137441","Shampoo and hair types")</f>
        <v>Shampoo and hair types</v>
      </c>
      <c r="J47" s="86">
        <v>0</v>
      </c>
      <c r="K47" s="87">
        <v>1</v>
      </c>
      <c r="L47" s="88">
        <v>0</v>
      </c>
      <c r="M47" s="135"/>
      <c r="N47" s="8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34" ht="69" customHeight="1" x14ac:dyDescent="0.35">
      <c r="A48" s="141" t="s">
        <v>60</v>
      </c>
      <c r="B48" s="84" t="s">
        <v>99</v>
      </c>
      <c r="C48" s="141"/>
      <c r="E48" s="141"/>
      <c r="G48" s="85" t="s">
        <v>72</v>
      </c>
      <c r="H48" s="143" t="s">
        <v>100</v>
      </c>
      <c r="I48" s="67" t="str">
        <f>HYPERLINK("https://secondarylibrary.crestawards.org/testing-suncreams/62137428","Testing suncreams")</f>
        <v>Testing suncreams</v>
      </c>
      <c r="J48" s="86">
        <v>0</v>
      </c>
      <c r="K48" s="87">
        <v>1</v>
      </c>
      <c r="L48" s="88">
        <v>0</v>
      </c>
      <c r="M48" s="135" t="s">
        <v>43</v>
      </c>
      <c r="N48" s="8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30" customHeight="1" x14ac:dyDescent="0.35">
      <c r="A49" s="141" t="s">
        <v>60</v>
      </c>
      <c r="B49" s="84" t="s">
        <v>101</v>
      </c>
      <c r="C49" s="141" t="s">
        <v>91</v>
      </c>
      <c r="D49" s="84" t="s">
        <v>102</v>
      </c>
      <c r="E49" s="141"/>
      <c r="F49" s="142"/>
      <c r="G49" s="85"/>
      <c r="H49" s="143"/>
      <c r="I49" s="67" t="str">
        <f>HYPERLINK("https://secondarylibrary.crestawards.org/testing-toothpastes/61716035","Testing toothpastes")</f>
        <v>Testing toothpastes</v>
      </c>
      <c r="J49" s="86">
        <v>0</v>
      </c>
      <c r="K49" s="87">
        <v>1</v>
      </c>
      <c r="L49" s="88">
        <v>0</v>
      </c>
      <c r="M49" s="135" t="s">
        <v>43</v>
      </c>
      <c r="N49" s="8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30" customHeight="1" x14ac:dyDescent="0.35">
      <c r="A50" s="141"/>
      <c r="B50" s="84"/>
      <c r="C50" s="141"/>
      <c r="D50" s="84"/>
      <c r="E50" s="141"/>
      <c r="F50" s="142"/>
      <c r="G50" s="85"/>
      <c r="H50" s="143"/>
      <c r="I50" s="67" t="str">
        <f>HYPERLINK("https://secondarylibrary.crestawards.org/the-effect-of-additives-on-bread/62137800","The effect of additives on bread")</f>
        <v>The effect of additives on bread</v>
      </c>
      <c r="J50" s="86">
        <v>0</v>
      </c>
      <c r="K50" s="87">
        <v>0</v>
      </c>
      <c r="L50" s="88">
        <v>1</v>
      </c>
      <c r="M50" s="135"/>
      <c r="N50" s="91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30" customHeight="1" x14ac:dyDescent="0.35">
      <c r="A51" s="141"/>
      <c r="B51" s="84"/>
      <c r="C51" s="141"/>
      <c r="D51" s="84"/>
      <c r="E51" s="141"/>
      <c r="F51" s="142"/>
      <c r="G51" s="85"/>
      <c r="H51" s="143"/>
      <c r="I51" s="67" t="str">
        <f>HYPERLINK("https://secondarylibrary.crestawards.org/the-effect-of-treatments-on-hair/62137805","The effect of treatments on hair")</f>
        <v>The effect of treatments on hair</v>
      </c>
      <c r="J51" s="86">
        <v>0</v>
      </c>
      <c r="K51" s="87">
        <v>0</v>
      </c>
      <c r="L51" s="88">
        <v>1</v>
      </c>
      <c r="M51" s="135"/>
      <c r="N51" s="91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42" customHeight="1" x14ac:dyDescent="0.35">
      <c r="A52" s="141" t="s">
        <v>87</v>
      </c>
      <c r="B52" s="84" t="s">
        <v>103</v>
      </c>
      <c r="C52" s="141" t="s">
        <v>53</v>
      </c>
      <c r="D52" s="84" t="s">
        <v>104</v>
      </c>
      <c r="E52" s="141"/>
      <c r="F52" s="142"/>
      <c r="G52" s="85"/>
      <c r="H52" s="143"/>
      <c r="I52" s="67" t="str">
        <f>HYPERLINK("https://secondarylibrary.crestawards.org/the-fizz-in-fizzy-drinks/62137361","The fizz in fizzy drinks")</f>
        <v>The fizz in fizzy drinks</v>
      </c>
      <c r="J52" s="86">
        <v>0</v>
      </c>
      <c r="K52" s="87">
        <v>1</v>
      </c>
      <c r="L52" s="88">
        <v>0</v>
      </c>
      <c r="M52" s="135" t="s">
        <v>43</v>
      </c>
      <c r="N52" s="84" t="s">
        <v>105</v>
      </c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30" customHeight="1" x14ac:dyDescent="0.35">
      <c r="A53" s="141"/>
      <c r="B53" s="84"/>
      <c r="C53" s="141"/>
      <c r="D53" s="84"/>
      <c r="E53" s="141"/>
      <c r="F53" s="142"/>
      <c r="G53" s="85"/>
      <c r="H53" s="143"/>
      <c r="I53" s="67" t="str">
        <f>HYPERLINK("https://secondarylibrary.crestawards.org/the-properties-of-saucepans/62137806","The properties of saucepans")</f>
        <v>The properties of saucepans</v>
      </c>
      <c r="J53" s="86">
        <v>0</v>
      </c>
      <c r="K53" s="87">
        <v>0</v>
      </c>
      <c r="L53" s="88">
        <v>1</v>
      </c>
      <c r="M53" s="135"/>
      <c r="N53" s="91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30" customHeight="1" x14ac:dyDescent="0.35">
      <c r="A54" s="141" t="s">
        <v>60</v>
      </c>
      <c r="B54" s="84" t="s">
        <v>106</v>
      </c>
      <c r="C54" s="141" t="s">
        <v>91</v>
      </c>
      <c r="D54" s="91" t="s">
        <v>107</v>
      </c>
      <c r="E54" s="141"/>
      <c r="F54" s="144"/>
      <c r="G54" s="85"/>
      <c r="H54" s="145"/>
      <c r="I54" s="67" t="str">
        <f>HYPERLINK("https://L54secondarylibrary.crestawards.org/treatments-for-dehydration/61716028","Treatments for dehydration")</f>
        <v>Treatments for dehydration</v>
      </c>
      <c r="J54" s="86">
        <v>1</v>
      </c>
      <c r="K54" s="87">
        <v>0</v>
      </c>
      <c r="L54" s="88">
        <v>0</v>
      </c>
      <c r="M54" s="135" t="s">
        <v>43</v>
      </c>
      <c r="N54" s="84" t="s">
        <v>108</v>
      </c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42.65" customHeight="1" x14ac:dyDescent="0.35">
      <c r="A55" s="141"/>
      <c r="B55" s="84"/>
      <c r="C55" s="141"/>
      <c r="D55" s="84"/>
      <c r="E55" s="141"/>
      <c r="F55" s="142"/>
      <c r="G55" s="85"/>
      <c r="H55" s="143"/>
      <c r="I55" s="68" t="s">
        <v>109</v>
      </c>
      <c r="J55" s="86">
        <v>0</v>
      </c>
      <c r="K55" s="87">
        <v>0</v>
      </c>
      <c r="L55" s="88">
        <v>1</v>
      </c>
      <c r="M55" s="135"/>
      <c r="N55" s="91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30" customHeight="1" x14ac:dyDescent="0.35">
      <c r="A56" s="141" t="s">
        <v>87</v>
      </c>
      <c r="B56" s="84" t="s">
        <v>110</v>
      </c>
      <c r="C56" s="141" t="s">
        <v>91</v>
      </c>
      <c r="D56" s="84" t="s">
        <v>111</v>
      </c>
      <c r="E56" s="141"/>
      <c r="F56" s="142"/>
      <c r="G56" s="85"/>
      <c r="H56" s="143"/>
      <c r="I56" s="67" t="str">
        <f>HYPERLINK("https://secondarylibrary.crestawards.org/what-makes-bread-rise/62134680","What makes bread rise")</f>
        <v>What makes bread rise</v>
      </c>
      <c r="J56" s="86">
        <v>1</v>
      </c>
      <c r="K56" s="87">
        <v>0</v>
      </c>
      <c r="L56" s="88">
        <v>0</v>
      </c>
      <c r="M56" s="135" t="s">
        <v>43</v>
      </c>
      <c r="N56" s="84" t="s">
        <v>112</v>
      </c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43" customHeight="1" x14ac:dyDescent="0.35">
      <c r="A57" s="141" t="s">
        <v>60</v>
      </c>
      <c r="B57" s="84" t="s">
        <v>113</v>
      </c>
      <c r="C57" s="141" t="s">
        <v>45</v>
      </c>
      <c r="D57" s="84" t="s">
        <v>114</v>
      </c>
      <c r="E57" s="141"/>
      <c r="F57" s="142"/>
      <c r="G57" s="85"/>
      <c r="H57" s="143"/>
      <c r="I57" s="67" t="str">
        <f>HYPERLINK("https://secondarylibrary.crestawards.org/whats-in-food/61716034","What's in food")</f>
        <v>What's in food</v>
      </c>
      <c r="J57" s="86">
        <v>1</v>
      </c>
      <c r="K57" s="87">
        <v>0</v>
      </c>
      <c r="L57" s="88">
        <v>0</v>
      </c>
      <c r="M57" s="135" t="s">
        <v>43</v>
      </c>
      <c r="N57" s="84" t="s">
        <v>115</v>
      </c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43.5" customHeight="1" x14ac:dyDescent="0.35">
      <c r="A58" s="141" t="s">
        <v>60</v>
      </c>
      <c r="B58" s="84" t="s">
        <v>113</v>
      </c>
      <c r="C58" s="141" t="s">
        <v>45</v>
      </c>
      <c r="D58" s="84" t="s">
        <v>116</v>
      </c>
      <c r="E58" s="141" t="s">
        <v>91</v>
      </c>
      <c r="F58" s="142" t="s">
        <v>117</v>
      </c>
      <c r="G58" s="85"/>
      <c r="H58" s="143"/>
      <c r="I58" s="67" t="str">
        <f>HYPERLINK("https://secondarylibrary.crestawards.org/which-crisps-are-crispiest/62134698","Which crisps are crispiest")</f>
        <v>Which crisps are crispiest</v>
      </c>
      <c r="J58" s="86">
        <v>1</v>
      </c>
      <c r="K58" s="87">
        <v>0</v>
      </c>
      <c r="L58" s="88">
        <v>0</v>
      </c>
      <c r="M58" s="135" t="s">
        <v>43</v>
      </c>
      <c r="N58" s="84" t="s">
        <v>118</v>
      </c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42.65" customHeight="1" x14ac:dyDescent="0.35">
      <c r="A59" s="141" t="s">
        <v>60</v>
      </c>
      <c r="B59" s="84" t="s">
        <v>61</v>
      </c>
      <c r="C59" s="141" t="s">
        <v>45</v>
      </c>
      <c r="D59" s="84" t="s">
        <v>62</v>
      </c>
      <c r="E59" s="141"/>
      <c r="F59" s="142"/>
      <c r="G59" s="85"/>
      <c r="H59" s="143"/>
      <c r="I59" s="67" t="str">
        <f>HYPERLINK("https://secondarylibrary.crestawards.org/which-crisps-are-healthiest/62137449","Which crisps are the healthiest")</f>
        <v>Which crisps are the healthiest</v>
      </c>
      <c r="J59" s="86">
        <v>0</v>
      </c>
      <c r="K59" s="87">
        <v>1</v>
      </c>
      <c r="L59" s="88">
        <v>0</v>
      </c>
      <c r="M59" s="135" t="s">
        <v>43</v>
      </c>
      <c r="N59" s="84" t="s">
        <v>63</v>
      </c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30" customHeight="1" x14ac:dyDescent="0.35">
      <c r="A60" s="141"/>
      <c r="B60" s="84"/>
      <c r="C60" s="141"/>
      <c r="D60" s="84"/>
      <c r="E60" s="141"/>
      <c r="F60" s="142"/>
      <c r="G60" s="85"/>
      <c r="H60" s="143"/>
      <c r="I60" s="67" t="str">
        <f>HYPERLINK("https://secondarylibrary.crestawards.org/which-fertiliser/61716029","Which fertiliser works best?")</f>
        <v>Which fertiliser works best?</v>
      </c>
      <c r="J60" s="86">
        <v>0</v>
      </c>
      <c r="K60" s="87">
        <v>0</v>
      </c>
      <c r="L60" s="88">
        <v>1</v>
      </c>
      <c r="M60" s="135"/>
      <c r="N60" s="91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30" customHeight="1" x14ac:dyDescent="0.35">
      <c r="A61" s="141"/>
      <c r="B61" s="84"/>
      <c r="C61" s="141"/>
      <c r="D61" s="84"/>
      <c r="E61" s="141" t="s">
        <v>41</v>
      </c>
      <c r="F61" s="142" t="s">
        <v>119</v>
      </c>
      <c r="G61" s="85"/>
      <c r="H61" s="143"/>
      <c r="I61" s="67" t="str">
        <f>HYPERLINK("https://secondarylibrary.crestawards.org/which-material-is-strongest/62134711","Which material is strongest")</f>
        <v>Which material is strongest</v>
      </c>
      <c r="J61" s="86">
        <v>1</v>
      </c>
      <c r="K61" s="87">
        <v>0</v>
      </c>
      <c r="L61" s="88">
        <v>0</v>
      </c>
      <c r="M61" s="135" t="s">
        <v>43</v>
      </c>
      <c r="N61" s="84" t="s">
        <v>97</v>
      </c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30" customHeight="1" x14ac:dyDescent="0.35">
      <c r="A62" s="141" t="s">
        <v>60</v>
      </c>
      <c r="B62" s="84" t="s">
        <v>120</v>
      </c>
      <c r="C62" s="141"/>
      <c r="D62" s="84"/>
      <c r="E62" s="141"/>
      <c r="F62" s="142"/>
      <c r="G62" s="85"/>
      <c r="H62" s="143"/>
      <c r="I62" s="67" t="str">
        <f>HYPERLINK("https://secondarylibrary.crestawards.org/who-is-the-fittest-in-your-class/62206099","Who is the fittest in your class")</f>
        <v>Who is the fittest in your class</v>
      </c>
      <c r="J62" s="86">
        <v>1</v>
      </c>
      <c r="K62" s="87">
        <v>0</v>
      </c>
      <c r="L62" s="88">
        <v>0</v>
      </c>
      <c r="M62" s="135" t="s">
        <v>43</v>
      </c>
      <c r="N62" s="8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43" customHeight="1" x14ac:dyDescent="0.35">
      <c r="A63" s="141" t="s">
        <v>60</v>
      </c>
      <c r="B63" s="84" t="s">
        <v>121</v>
      </c>
      <c r="C63" s="141" t="s">
        <v>45</v>
      </c>
      <c r="D63" s="84" t="s">
        <v>122</v>
      </c>
      <c r="E63" s="141"/>
      <c r="F63" s="128"/>
      <c r="G63" s="85"/>
      <c r="H63" s="143"/>
      <c r="I63" s="67" t="str">
        <f>HYPERLINK("https://secondarylibrary.crestawards.org/why-do-we-use-shampoo/62134727","Why do we use shampoo")</f>
        <v>Why do we use shampoo</v>
      </c>
      <c r="J63" s="86">
        <v>1</v>
      </c>
      <c r="K63" s="87">
        <v>0</v>
      </c>
      <c r="L63" s="88">
        <v>0</v>
      </c>
      <c r="M63" s="135" t="s">
        <v>43</v>
      </c>
      <c r="N63" s="84" t="s">
        <v>123</v>
      </c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30" customHeight="1" x14ac:dyDescent="0.35">
      <c r="A64" s="141"/>
      <c r="B64" s="84"/>
      <c r="C64" s="141"/>
      <c r="D64" s="84"/>
      <c r="E64" s="129"/>
      <c r="F64" s="146"/>
      <c r="G64" s="85" t="s">
        <v>72</v>
      </c>
      <c r="H64" s="143" t="s">
        <v>124</v>
      </c>
      <c r="I64" s="70" t="str">
        <f>HYPERLINK("https://secondarylibrary.crestawards.org/bronze-grand-challenges/62452388","Wind power (Grand Challenge)")</f>
        <v>Wind power (Grand Challenge)</v>
      </c>
      <c r="J64" s="86">
        <v>1</v>
      </c>
      <c r="K64" s="87">
        <v>0</v>
      </c>
      <c r="L64" s="88">
        <v>0</v>
      </c>
      <c r="M64" s="135" t="s">
        <v>43</v>
      </c>
      <c r="N64" s="84" t="s">
        <v>125</v>
      </c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30" customHeight="1" thickBot="1" x14ac:dyDescent="0.4">
      <c r="A65" s="93"/>
      <c r="B65" s="92"/>
      <c r="C65" s="93"/>
      <c r="D65" s="92"/>
      <c r="E65" s="93"/>
      <c r="F65" s="130"/>
      <c r="G65" s="93"/>
      <c r="H65" s="95"/>
      <c r="I65" s="71" t="str">
        <f>HYPERLINK("https://secondarylibrary.crestawards.org/world-wide-washing-collection/61995058","Worldwide washing")</f>
        <v>Worldwide washing</v>
      </c>
      <c r="J65" s="96">
        <v>0</v>
      </c>
      <c r="K65" s="97">
        <v>0</v>
      </c>
      <c r="L65" s="98">
        <v>1</v>
      </c>
      <c r="M65" s="137"/>
      <c r="N65" s="131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30" customHeight="1" x14ac:dyDescent="0.35">
      <c r="A66" s="73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3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30" customHeight="1" x14ac:dyDescent="0.35">
      <c r="A67" s="73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3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30" customHeight="1" x14ac:dyDescent="0.35">
      <c r="A68" s="73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3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30" customHeight="1" x14ac:dyDescent="0.35">
      <c r="A69" s="73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3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30" customHeight="1" x14ac:dyDescent="0.35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3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30" customHeight="1" x14ac:dyDescent="0.35">
      <c r="A71" s="73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3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30" customHeight="1" x14ac:dyDescent="0.35">
      <c r="A72" s="73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3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30" customHeight="1" x14ac:dyDescent="0.35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3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30" customHeight="1" x14ac:dyDescent="0.35">
      <c r="A74" s="73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3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30" customHeight="1" x14ac:dyDescent="0.35">
      <c r="A75" s="73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3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30" customHeight="1" x14ac:dyDescent="0.35">
      <c r="A76" s="73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3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30" customHeight="1" x14ac:dyDescent="0.35">
      <c r="A77" s="73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3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30" customHeight="1" x14ac:dyDescent="0.35">
      <c r="A78" s="73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3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30" customHeight="1" x14ac:dyDescent="0.35">
      <c r="A79" s="73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3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30" customHeight="1" x14ac:dyDescent="0.35">
      <c r="A80" s="73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3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30" customHeight="1" x14ac:dyDescent="0.35">
      <c r="A81" s="73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3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30" customHeight="1" x14ac:dyDescent="0.35">
      <c r="A82" s="73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3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30" customHeight="1" x14ac:dyDescent="0.35">
      <c r="A83" s="73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3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30" customHeight="1" x14ac:dyDescent="0.35">
      <c r="A84" s="73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3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30" customHeight="1" x14ac:dyDescent="0.35">
      <c r="A85" s="73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3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30" customHeight="1" x14ac:dyDescent="0.35">
      <c r="A86" s="73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3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30" customHeight="1" x14ac:dyDescent="0.35">
      <c r="A87" s="73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3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30" customHeight="1" x14ac:dyDescent="0.35">
      <c r="A88" s="73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3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30" customHeight="1" x14ac:dyDescent="0.35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3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30" customHeight="1" x14ac:dyDescent="0.35">
      <c r="A90" s="73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3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30" customHeight="1" x14ac:dyDescent="0.35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3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30" customHeight="1" x14ac:dyDescent="0.35">
      <c r="A92" s="73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3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30" customHeight="1" x14ac:dyDescent="0.35">
      <c r="A93" s="73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3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30" customHeight="1" x14ac:dyDescent="0.35">
      <c r="A94" s="73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3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30" customHeight="1" x14ac:dyDescent="0.35">
      <c r="A95" s="73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3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30" customHeight="1" x14ac:dyDescent="0.35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3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30" customHeight="1" x14ac:dyDescent="0.35">
      <c r="A97" s="73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3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30" customHeight="1" x14ac:dyDescent="0.35">
      <c r="A98" s="73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3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30" customHeight="1" x14ac:dyDescent="0.35">
      <c r="A99" s="73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3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30" customHeight="1" x14ac:dyDescent="0.35">
      <c r="A100" s="73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3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30" customHeight="1" x14ac:dyDescent="0.35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 t="s">
        <v>43</v>
      </c>
      <c r="N101" s="73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30" customHeight="1" x14ac:dyDescent="0.35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 t="s">
        <v>126</v>
      </c>
      <c r="N102" s="73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30" customHeight="1" x14ac:dyDescent="0.35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3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30" customHeight="1" x14ac:dyDescent="0.35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3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30" customHeight="1" x14ac:dyDescent="0.35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3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30" customHeight="1" x14ac:dyDescent="0.35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3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30" customHeight="1" x14ac:dyDescent="0.35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3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30" customHeight="1" x14ac:dyDescent="0.35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3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30" customHeight="1" x14ac:dyDescent="0.35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3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30" customHeight="1" x14ac:dyDescent="0.35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3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30" customHeight="1" x14ac:dyDescent="0.35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3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30" customHeight="1" x14ac:dyDescent="0.35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3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30" customHeight="1" x14ac:dyDescent="0.35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3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30" customHeight="1" x14ac:dyDescent="0.35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3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30" customHeight="1" x14ac:dyDescent="0.35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3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30" customHeight="1" x14ac:dyDescent="0.35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3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30" customHeight="1" x14ac:dyDescent="0.35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3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30" customHeight="1" x14ac:dyDescent="0.35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3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30" customHeight="1" x14ac:dyDescent="0.35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3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30" customHeight="1" x14ac:dyDescent="0.35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3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30" customHeight="1" x14ac:dyDescent="0.35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3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30" customHeight="1" x14ac:dyDescent="0.35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3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30" customHeight="1" x14ac:dyDescent="0.35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3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30" customHeight="1" x14ac:dyDescent="0.35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3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30" customHeight="1" x14ac:dyDescent="0.35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3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30" customHeight="1" x14ac:dyDescent="0.35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3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30" customHeight="1" x14ac:dyDescent="0.35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3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30" customHeight="1" x14ac:dyDescent="0.35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3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30" customHeight="1" x14ac:dyDescent="0.35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3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30" customHeight="1" x14ac:dyDescent="0.35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3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30" customHeight="1" x14ac:dyDescent="0.35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3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30" customHeight="1" x14ac:dyDescent="0.35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3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30" customHeight="1" x14ac:dyDescent="0.35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3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30" customHeight="1" x14ac:dyDescent="0.35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3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30" customHeight="1" x14ac:dyDescent="0.35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3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30" customHeight="1" x14ac:dyDescent="0.35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3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30" customHeight="1" x14ac:dyDescent="0.35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3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30" customHeight="1" x14ac:dyDescent="0.35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3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30" customHeight="1" x14ac:dyDescent="0.35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3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30" customHeight="1" x14ac:dyDescent="0.35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3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30" customHeight="1" x14ac:dyDescent="0.35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3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30" customHeight="1" x14ac:dyDescent="0.35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3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30" customHeight="1" x14ac:dyDescent="0.35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3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30" customHeight="1" x14ac:dyDescent="0.35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3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30" customHeight="1" x14ac:dyDescent="0.35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3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30" customHeight="1" x14ac:dyDescent="0.35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3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30" customHeight="1" x14ac:dyDescent="0.35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3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30" customHeight="1" x14ac:dyDescent="0.35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3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30" customHeight="1" x14ac:dyDescent="0.35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3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30" customHeight="1" x14ac:dyDescent="0.35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3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30" customHeight="1" x14ac:dyDescent="0.35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3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30" customHeight="1" x14ac:dyDescent="0.35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3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30" customHeight="1" x14ac:dyDescent="0.35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3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30" customHeight="1" x14ac:dyDescent="0.35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3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30" customHeight="1" x14ac:dyDescent="0.35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3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30" customHeight="1" x14ac:dyDescent="0.35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3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30" customHeight="1" x14ac:dyDescent="0.35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3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30" customHeight="1" x14ac:dyDescent="0.35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3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30" customHeight="1" x14ac:dyDescent="0.35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3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30" customHeight="1" x14ac:dyDescent="0.35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3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30" customHeight="1" x14ac:dyDescent="0.35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3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30" customHeight="1" x14ac:dyDescent="0.35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3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30" customHeight="1" x14ac:dyDescent="0.35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3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30" customHeight="1" x14ac:dyDescent="0.35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3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30" customHeight="1" x14ac:dyDescent="0.35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3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30" customHeight="1" x14ac:dyDescent="0.35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3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30" customHeight="1" x14ac:dyDescent="0.35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3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30" customHeight="1" x14ac:dyDescent="0.35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3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30" customHeight="1" x14ac:dyDescent="0.35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3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30" customHeight="1" x14ac:dyDescent="0.35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3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30" customHeight="1" x14ac:dyDescent="0.35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3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30" customHeight="1" x14ac:dyDescent="0.35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3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30" customHeight="1" x14ac:dyDescent="0.35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3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30" customHeight="1" x14ac:dyDescent="0.35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3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30" customHeight="1" x14ac:dyDescent="0.35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3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30" customHeight="1" x14ac:dyDescent="0.35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3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30" customHeight="1" x14ac:dyDescent="0.35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3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30" customHeight="1" x14ac:dyDescent="0.35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3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30" customHeight="1" x14ac:dyDescent="0.35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3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30" customHeight="1" x14ac:dyDescent="0.35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3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30" customHeight="1" x14ac:dyDescent="0.35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3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30" customHeight="1" x14ac:dyDescent="0.35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3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30" customHeight="1" x14ac:dyDescent="0.35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3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30" customHeight="1" x14ac:dyDescent="0.35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3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30" customHeight="1" x14ac:dyDescent="0.35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3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30" customHeight="1" x14ac:dyDescent="0.35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3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30" customHeight="1" x14ac:dyDescent="0.35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3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30" customHeight="1" x14ac:dyDescent="0.35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3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30" customHeight="1" x14ac:dyDescent="0.35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3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30" customHeight="1" x14ac:dyDescent="0.35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3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30" customHeight="1" x14ac:dyDescent="0.35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3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30" customHeight="1" x14ac:dyDescent="0.35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3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30" customHeight="1" x14ac:dyDescent="0.35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3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30" customHeight="1" x14ac:dyDescent="0.35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3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30" customHeight="1" x14ac:dyDescent="0.35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3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30" customHeight="1" x14ac:dyDescent="0.35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3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30" customHeight="1" x14ac:dyDescent="0.35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3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30" customHeight="1" x14ac:dyDescent="0.35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3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30" customHeight="1" x14ac:dyDescent="0.35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3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30" customHeight="1" x14ac:dyDescent="0.35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3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30" customHeight="1" x14ac:dyDescent="0.35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3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30" customHeight="1" x14ac:dyDescent="0.35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3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30" customHeight="1" x14ac:dyDescent="0.35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3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30" customHeight="1" x14ac:dyDescent="0.35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3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30" customHeight="1" x14ac:dyDescent="0.35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3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30" customHeight="1" x14ac:dyDescent="0.35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3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30" customHeight="1" x14ac:dyDescent="0.35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3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30" customHeight="1" x14ac:dyDescent="0.35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3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30" customHeight="1" x14ac:dyDescent="0.35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3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30" customHeight="1" x14ac:dyDescent="0.35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3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30" customHeight="1" x14ac:dyDescent="0.35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3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30" customHeight="1" x14ac:dyDescent="0.35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3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30" customHeight="1" x14ac:dyDescent="0.35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3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30" customHeight="1" x14ac:dyDescent="0.35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3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30" customHeight="1" x14ac:dyDescent="0.35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3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30" customHeight="1" x14ac:dyDescent="0.35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3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30" customHeight="1" x14ac:dyDescent="0.35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3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30" customHeight="1" x14ac:dyDescent="0.35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3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30" customHeight="1" x14ac:dyDescent="0.35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3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30" customHeight="1" x14ac:dyDescent="0.35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3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30" customHeight="1" x14ac:dyDescent="0.35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3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30" customHeight="1" x14ac:dyDescent="0.35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3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30" customHeight="1" x14ac:dyDescent="0.35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3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30" customHeight="1" x14ac:dyDescent="0.35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3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spans="1:28" ht="30" customHeight="1" x14ac:dyDescent="0.35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3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spans="1:28" ht="30" customHeight="1" x14ac:dyDescent="0.35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3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spans="1:28" ht="30" customHeight="1" x14ac:dyDescent="0.35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3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spans="1:28" ht="30" customHeight="1" x14ac:dyDescent="0.35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3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spans="1:28" ht="30" customHeight="1" x14ac:dyDescent="0.35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3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spans="1:28" ht="30" customHeight="1" x14ac:dyDescent="0.35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3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spans="1:28" ht="30" customHeight="1" x14ac:dyDescent="0.35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3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spans="1:28" ht="30" customHeight="1" x14ac:dyDescent="0.35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3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spans="1:28" ht="30" customHeight="1" x14ac:dyDescent="0.35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3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</row>
    <row r="234" spans="1:28" ht="30" customHeight="1" x14ac:dyDescent="0.35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3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</row>
    <row r="235" spans="1:28" ht="30" customHeight="1" x14ac:dyDescent="0.35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3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</row>
    <row r="236" spans="1:28" ht="30" customHeight="1" x14ac:dyDescent="0.35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3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</row>
    <row r="237" spans="1:28" ht="30" customHeight="1" x14ac:dyDescent="0.35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3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</row>
    <row r="238" spans="1:28" ht="30" customHeight="1" x14ac:dyDescent="0.35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3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</row>
    <row r="239" spans="1:28" ht="30" customHeight="1" x14ac:dyDescent="0.35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3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</row>
    <row r="240" spans="1:28" ht="30" customHeight="1" x14ac:dyDescent="0.35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3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</row>
    <row r="241" spans="1:28" ht="30" customHeight="1" x14ac:dyDescent="0.35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3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</row>
    <row r="242" spans="1:28" ht="30" customHeight="1" x14ac:dyDescent="0.35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3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</row>
    <row r="243" spans="1:28" ht="30" customHeight="1" x14ac:dyDescent="0.35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3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</row>
    <row r="244" spans="1:28" ht="30" customHeight="1" x14ac:dyDescent="0.35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3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</row>
    <row r="245" spans="1:28" ht="30" customHeight="1" x14ac:dyDescent="0.35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3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</row>
    <row r="246" spans="1:28" ht="30" customHeight="1" x14ac:dyDescent="0.35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3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</row>
    <row r="247" spans="1:28" ht="30" customHeight="1" x14ac:dyDescent="0.35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3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</row>
    <row r="248" spans="1:28" ht="30" customHeight="1" x14ac:dyDescent="0.35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3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</row>
    <row r="249" spans="1:28" ht="30" customHeight="1" x14ac:dyDescent="0.35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3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</row>
    <row r="250" spans="1:28" ht="30" customHeight="1" x14ac:dyDescent="0.35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3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</row>
    <row r="251" spans="1:28" ht="30" customHeight="1" x14ac:dyDescent="0.35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3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</row>
    <row r="252" spans="1:28" ht="30" customHeight="1" x14ac:dyDescent="0.35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3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</row>
    <row r="253" spans="1:28" ht="30" customHeight="1" x14ac:dyDescent="0.35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3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</row>
    <row r="254" spans="1:28" ht="30" customHeight="1" x14ac:dyDescent="0.35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3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</row>
    <row r="255" spans="1:28" ht="30" customHeight="1" x14ac:dyDescent="0.35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3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</row>
    <row r="256" spans="1:28" ht="30" customHeight="1" x14ac:dyDescent="0.35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3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</row>
    <row r="257" spans="1:28" ht="30" customHeight="1" x14ac:dyDescent="0.35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3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</row>
    <row r="258" spans="1:28" ht="30" customHeight="1" x14ac:dyDescent="0.35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3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</row>
    <row r="259" spans="1:28" ht="30" customHeight="1" x14ac:dyDescent="0.35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3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</row>
    <row r="260" spans="1:28" ht="30" customHeight="1" x14ac:dyDescent="0.35">
      <c r="A260" s="73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3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</row>
    <row r="261" spans="1:28" ht="30" customHeight="1" x14ac:dyDescent="0.35">
      <c r="A261" s="73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3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</row>
    <row r="262" spans="1:28" ht="30" customHeight="1" x14ac:dyDescent="0.35">
      <c r="A262" s="73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3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</row>
    <row r="263" spans="1:28" ht="30" customHeight="1" x14ac:dyDescent="0.35">
      <c r="A263" s="73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3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</row>
    <row r="264" spans="1:28" ht="30" customHeight="1" x14ac:dyDescent="0.35">
      <c r="A264" s="73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3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</row>
    <row r="265" spans="1:28" ht="30" customHeight="1" x14ac:dyDescent="0.35">
      <c r="A265" s="73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3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</row>
    <row r="266" spans="1:28" ht="30" customHeight="1" x14ac:dyDescent="0.35">
      <c r="A266" s="73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3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</row>
    <row r="267" spans="1:28" ht="30" customHeight="1" x14ac:dyDescent="0.35">
      <c r="A267" s="73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3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</row>
    <row r="268" spans="1:28" ht="30" customHeight="1" x14ac:dyDescent="0.35">
      <c r="A268" s="73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3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</row>
    <row r="269" spans="1:28" ht="30" customHeight="1" x14ac:dyDescent="0.35">
      <c r="A269" s="73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3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</row>
    <row r="270" spans="1:28" ht="30" customHeight="1" x14ac:dyDescent="0.35">
      <c r="A270" s="73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3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</row>
    <row r="271" spans="1:28" ht="30" customHeight="1" x14ac:dyDescent="0.35">
      <c r="A271" s="73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3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</row>
    <row r="272" spans="1:28" ht="30" customHeight="1" x14ac:dyDescent="0.35">
      <c r="A272" s="73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3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</row>
    <row r="273" spans="1:28" ht="30" customHeight="1" x14ac:dyDescent="0.35">
      <c r="A273" s="73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3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</row>
    <row r="274" spans="1:28" ht="30" customHeight="1" x14ac:dyDescent="0.35">
      <c r="A274" s="73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3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</row>
    <row r="275" spans="1:28" ht="30" customHeight="1" x14ac:dyDescent="0.35">
      <c r="A275" s="73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3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</row>
    <row r="276" spans="1:28" ht="30" customHeight="1" x14ac:dyDescent="0.35">
      <c r="A276" s="73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3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</row>
    <row r="277" spans="1:28" ht="30" customHeight="1" x14ac:dyDescent="0.35">
      <c r="A277" s="73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3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</row>
    <row r="278" spans="1:28" ht="30" customHeight="1" x14ac:dyDescent="0.35">
      <c r="A278" s="73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3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</row>
    <row r="279" spans="1:28" ht="30" customHeight="1" x14ac:dyDescent="0.35">
      <c r="A279" s="73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3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</row>
    <row r="280" spans="1:28" ht="30" customHeight="1" x14ac:dyDescent="0.35">
      <c r="A280" s="73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3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</row>
    <row r="281" spans="1:28" ht="30" customHeight="1" x14ac:dyDescent="0.35">
      <c r="A281" s="73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3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</row>
    <row r="282" spans="1:28" ht="30" customHeight="1" x14ac:dyDescent="0.35">
      <c r="A282" s="73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3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</row>
    <row r="283" spans="1:28" ht="30" customHeight="1" x14ac:dyDescent="0.35">
      <c r="A283" s="73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3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</row>
    <row r="284" spans="1:28" ht="30" customHeight="1" x14ac:dyDescent="0.35">
      <c r="A284" s="73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3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</row>
    <row r="285" spans="1:28" ht="30" customHeight="1" x14ac:dyDescent="0.35">
      <c r="A285" s="73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3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</row>
    <row r="286" spans="1:28" ht="30" customHeight="1" x14ac:dyDescent="0.35">
      <c r="A286" s="73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3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</row>
    <row r="287" spans="1:28" ht="30" customHeight="1" x14ac:dyDescent="0.35">
      <c r="A287" s="73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3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</row>
    <row r="288" spans="1:28" ht="30" customHeight="1" x14ac:dyDescent="0.35">
      <c r="A288" s="73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3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</row>
    <row r="289" spans="1:28" ht="30" customHeight="1" x14ac:dyDescent="0.35">
      <c r="A289" s="73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3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</row>
    <row r="290" spans="1:28" ht="30" customHeight="1" x14ac:dyDescent="0.35">
      <c r="A290" s="73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3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</row>
    <row r="291" spans="1:28" ht="30" customHeight="1" x14ac:dyDescent="0.35">
      <c r="A291" s="73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3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</row>
    <row r="292" spans="1:28" ht="30" customHeight="1" x14ac:dyDescent="0.35">
      <c r="A292" s="73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3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</row>
    <row r="293" spans="1:28" ht="30" customHeight="1" x14ac:dyDescent="0.35">
      <c r="A293" s="73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3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</row>
    <row r="294" spans="1:28" ht="30" customHeight="1" x14ac:dyDescent="0.35">
      <c r="A294" s="73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3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</row>
    <row r="295" spans="1:28" ht="30" customHeight="1" x14ac:dyDescent="0.35">
      <c r="A295" s="73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3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</row>
    <row r="296" spans="1:28" ht="30" customHeight="1" x14ac:dyDescent="0.35">
      <c r="A296" s="73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3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</row>
    <row r="297" spans="1:28" ht="30" customHeight="1" x14ac:dyDescent="0.35">
      <c r="A297" s="73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3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</row>
    <row r="298" spans="1:28" ht="30" customHeight="1" x14ac:dyDescent="0.35">
      <c r="A298" s="73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3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</row>
    <row r="299" spans="1:28" ht="30" customHeight="1" x14ac:dyDescent="0.35">
      <c r="A299" s="73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3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</row>
    <row r="300" spans="1:28" ht="30" customHeight="1" x14ac:dyDescent="0.35">
      <c r="A300" s="73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3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</row>
    <row r="301" spans="1:28" ht="30" customHeight="1" x14ac:dyDescent="0.35">
      <c r="A301" s="73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3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</row>
    <row r="302" spans="1:28" ht="30" customHeight="1" x14ac:dyDescent="0.35">
      <c r="A302" s="73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3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</row>
    <row r="305" s="11" customFormat="1" ht="30" customHeight="1" x14ac:dyDescent="0.35"/>
    <row r="306" s="11" customFormat="1" ht="30" customHeight="1" x14ac:dyDescent="0.35"/>
    <row r="307" s="11" customFormat="1" ht="30" customHeight="1" x14ac:dyDescent="0.35"/>
    <row r="308" s="11" customFormat="1" ht="30" customHeight="1" x14ac:dyDescent="0.35"/>
    <row r="309" s="11" customFormat="1" ht="30" customHeight="1" x14ac:dyDescent="0.35"/>
    <row r="310" s="11" customFormat="1" ht="30" customHeight="1" x14ac:dyDescent="0.35"/>
    <row r="311" s="11" customFormat="1" ht="30" customHeight="1" x14ac:dyDescent="0.35"/>
    <row r="312" s="11" customFormat="1" ht="30" customHeight="1" x14ac:dyDescent="0.35"/>
    <row r="313" s="11" customFormat="1" ht="30" customHeight="1" x14ac:dyDescent="0.35"/>
    <row r="314" s="11" customFormat="1" ht="30" customHeight="1" x14ac:dyDescent="0.35"/>
    <row r="315" s="11" customFormat="1" ht="30" customHeight="1" x14ac:dyDescent="0.35"/>
    <row r="316" s="11" customFormat="1" ht="30" customHeight="1" x14ac:dyDescent="0.35"/>
    <row r="317" s="11" customFormat="1" ht="30" customHeight="1" x14ac:dyDescent="0.35"/>
    <row r="318" s="11" customFormat="1" ht="30" customHeight="1" x14ac:dyDescent="0.35"/>
    <row r="319" s="11" customFormat="1" ht="30" customHeight="1" x14ac:dyDescent="0.35"/>
    <row r="320" s="11" customFormat="1" ht="30" customHeight="1" x14ac:dyDescent="0.35"/>
    <row r="321" s="11" customFormat="1" ht="30" customHeight="1" x14ac:dyDescent="0.35"/>
    <row r="322" s="11" customFormat="1" ht="30" customHeight="1" x14ac:dyDescent="0.35"/>
    <row r="323" s="11" customFormat="1" ht="30" customHeight="1" x14ac:dyDescent="0.35"/>
    <row r="324" s="11" customFormat="1" ht="30" customHeight="1" x14ac:dyDescent="0.35"/>
    <row r="325" s="11" customFormat="1" ht="30" customHeight="1" x14ac:dyDescent="0.35"/>
    <row r="326" s="11" customFormat="1" ht="30" customHeight="1" x14ac:dyDescent="0.35"/>
    <row r="327" s="11" customFormat="1" ht="30" customHeight="1" x14ac:dyDescent="0.35"/>
    <row r="328" s="11" customFormat="1" ht="30" customHeight="1" x14ac:dyDescent="0.35"/>
    <row r="329" s="11" customFormat="1" ht="30" customHeight="1" x14ac:dyDescent="0.35"/>
    <row r="330" s="11" customFormat="1" ht="30" customHeight="1" x14ac:dyDescent="0.35"/>
    <row r="331" s="11" customFormat="1" ht="30" customHeight="1" x14ac:dyDescent="0.35"/>
    <row r="332" s="11" customFormat="1" ht="30" customHeight="1" x14ac:dyDescent="0.35"/>
    <row r="333" s="11" customFormat="1" ht="30" customHeight="1" x14ac:dyDescent="0.35"/>
    <row r="334" s="11" customFormat="1" ht="30" customHeight="1" x14ac:dyDescent="0.35"/>
    <row r="335" s="11" customFormat="1" ht="30" customHeight="1" x14ac:dyDescent="0.35"/>
    <row r="336" s="11" customFormat="1" ht="30" customHeight="1" x14ac:dyDescent="0.35"/>
    <row r="337" s="11" customFormat="1" ht="30" customHeight="1" x14ac:dyDescent="0.35"/>
    <row r="338" s="11" customFormat="1" ht="30" customHeight="1" x14ac:dyDescent="0.35"/>
    <row r="339" s="11" customFormat="1" ht="30" customHeight="1" x14ac:dyDescent="0.35"/>
    <row r="340" s="11" customFormat="1" ht="30" customHeight="1" x14ac:dyDescent="0.35"/>
    <row r="341" s="11" customFormat="1" ht="30" customHeight="1" x14ac:dyDescent="0.35"/>
    <row r="342" s="11" customFormat="1" ht="30" customHeight="1" x14ac:dyDescent="0.35"/>
    <row r="343" s="11" customFormat="1" ht="30" customHeight="1" x14ac:dyDescent="0.35"/>
    <row r="344" s="11" customFormat="1" ht="30" customHeight="1" x14ac:dyDescent="0.35"/>
    <row r="345" s="11" customFormat="1" ht="30" customHeight="1" x14ac:dyDescent="0.35"/>
    <row r="346" s="11" customFormat="1" ht="30" customHeight="1" x14ac:dyDescent="0.35"/>
    <row r="347" s="11" customFormat="1" ht="30" customHeight="1" x14ac:dyDescent="0.35"/>
    <row r="348" s="11" customFormat="1" ht="30" customHeight="1" x14ac:dyDescent="0.35"/>
    <row r="349" s="11" customFormat="1" ht="30" customHeight="1" x14ac:dyDescent="0.35"/>
    <row r="350" s="11" customFormat="1" ht="30" customHeight="1" x14ac:dyDescent="0.35"/>
    <row r="351" s="11" customFormat="1" ht="30" customHeight="1" x14ac:dyDescent="0.35"/>
    <row r="352" s="11" customFormat="1" ht="30" customHeight="1" x14ac:dyDescent="0.35"/>
    <row r="353" s="11" customFormat="1" ht="30" customHeight="1" x14ac:dyDescent="0.35"/>
    <row r="354" s="11" customFormat="1" ht="30" customHeight="1" x14ac:dyDescent="0.35"/>
    <row r="355" s="11" customFormat="1" ht="30" customHeight="1" x14ac:dyDescent="0.35"/>
    <row r="356" s="11" customFormat="1" ht="30" customHeight="1" x14ac:dyDescent="0.35"/>
    <row r="357" s="11" customFormat="1" ht="30" customHeight="1" x14ac:dyDescent="0.35"/>
    <row r="358" s="11" customFormat="1" ht="30" customHeight="1" x14ac:dyDescent="0.35"/>
    <row r="359" s="11" customFormat="1" ht="30" customHeight="1" x14ac:dyDescent="0.35"/>
    <row r="360" s="11" customFormat="1" ht="30" customHeight="1" x14ac:dyDescent="0.35"/>
    <row r="361" s="11" customFormat="1" ht="30" customHeight="1" x14ac:dyDescent="0.35"/>
    <row r="362" s="11" customFormat="1" ht="30" customHeight="1" x14ac:dyDescent="0.35"/>
    <row r="363" s="11" customFormat="1" ht="30" customHeight="1" x14ac:dyDescent="0.35"/>
    <row r="364" s="11" customFormat="1" ht="30" customHeight="1" x14ac:dyDescent="0.35"/>
    <row r="365" s="11" customFormat="1" ht="30" customHeight="1" x14ac:dyDescent="0.35"/>
    <row r="366" s="11" customFormat="1" ht="30" customHeight="1" x14ac:dyDescent="0.35"/>
    <row r="367" s="11" customFormat="1" ht="30" customHeight="1" x14ac:dyDescent="0.35"/>
    <row r="368" s="11" customFormat="1" ht="30" customHeight="1" x14ac:dyDescent="0.35"/>
    <row r="369" s="11" customFormat="1" ht="30" customHeight="1" x14ac:dyDescent="0.35"/>
    <row r="370" s="11" customFormat="1" ht="30" customHeight="1" x14ac:dyDescent="0.35"/>
    <row r="371" s="11" customFormat="1" ht="30" customHeight="1" x14ac:dyDescent="0.35"/>
    <row r="372" s="11" customFormat="1" ht="30" customHeight="1" x14ac:dyDescent="0.35"/>
    <row r="373" s="11" customFormat="1" ht="30" customHeight="1" x14ac:dyDescent="0.35"/>
    <row r="374" s="11" customFormat="1" ht="30" customHeight="1" x14ac:dyDescent="0.35"/>
    <row r="375" s="11" customFormat="1" ht="30" customHeight="1" x14ac:dyDescent="0.35"/>
    <row r="376" s="11" customFormat="1" ht="30" customHeight="1" x14ac:dyDescent="0.35"/>
    <row r="377" s="11" customFormat="1" ht="30" customHeight="1" x14ac:dyDescent="0.35"/>
    <row r="378" s="11" customFormat="1" ht="30" customHeight="1" x14ac:dyDescent="0.35"/>
    <row r="379" s="11" customFormat="1" ht="30" customHeight="1" x14ac:dyDescent="0.35"/>
    <row r="380" s="11" customFormat="1" ht="30" customHeight="1" x14ac:dyDescent="0.35"/>
    <row r="381" s="11" customFormat="1" ht="30" customHeight="1" x14ac:dyDescent="0.35"/>
    <row r="382" s="11" customFormat="1" ht="30" customHeight="1" x14ac:dyDescent="0.35"/>
    <row r="383" s="11" customFormat="1" ht="30" customHeight="1" x14ac:dyDescent="0.35"/>
    <row r="384" s="11" customFormat="1" ht="30" customHeight="1" x14ac:dyDescent="0.35"/>
    <row r="385" s="11" customFormat="1" ht="30" customHeight="1" x14ac:dyDescent="0.35"/>
    <row r="386" s="11" customFormat="1" ht="30" customHeight="1" x14ac:dyDescent="0.35"/>
    <row r="387" s="11" customFormat="1" ht="30" customHeight="1" x14ac:dyDescent="0.35"/>
    <row r="388" s="11" customFormat="1" ht="30" customHeight="1" x14ac:dyDescent="0.35"/>
    <row r="389" s="11" customFormat="1" ht="30" customHeight="1" x14ac:dyDescent="0.35"/>
    <row r="390" s="11" customFormat="1" ht="30" customHeight="1" x14ac:dyDescent="0.35"/>
    <row r="391" s="11" customFormat="1" ht="30" customHeight="1" x14ac:dyDescent="0.35"/>
    <row r="392" s="11" customFormat="1" ht="30" customHeight="1" x14ac:dyDescent="0.35"/>
    <row r="393" s="11" customFormat="1" ht="30" customHeight="1" x14ac:dyDescent="0.35"/>
    <row r="394" s="11" customFormat="1" ht="30" customHeight="1" x14ac:dyDescent="0.35"/>
    <row r="395" s="11" customFormat="1" ht="30" customHeight="1" x14ac:dyDescent="0.35"/>
    <row r="396" s="11" customFormat="1" ht="30" customHeight="1" x14ac:dyDescent="0.35"/>
    <row r="397" s="11" customFormat="1" ht="30" customHeight="1" x14ac:dyDescent="0.35"/>
    <row r="398" s="11" customFormat="1" ht="30" customHeight="1" x14ac:dyDescent="0.35"/>
    <row r="399" s="11" customFormat="1" ht="30" customHeight="1" x14ac:dyDescent="0.35"/>
    <row r="400" s="11" customFormat="1" ht="30" customHeight="1" x14ac:dyDescent="0.35"/>
    <row r="401" s="11" customFormat="1" ht="30" customHeight="1" x14ac:dyDescent="0.35"/>
    <row r="402" s="11" customFormat="1" ht="30" customHeight="1" x14ac:dyDescent="0.35"/>
    <row r="403" s="11" customFormat="1" ht="30" customHeight="1" x14ac:dyDescent="0.35"/>
    <row r="404" s="11" customFormat="1" ht="30" customHeight="1" x14ac:dyDescent="0.35"/>
    <row r="405" s="11" customFormat="1" ht="30" customHeight="1" x14ac:dyDescent="0.35"/>
    <row r="406" s="11" customFormat="1" ht="30" customHeight="1" x14ac:dyDescent="0.35"/>
    <row r="407" s="11" customFormat="1" ht="30" customHeight="1" x14ac:dyDescent="0.35"/>
    <row r="408" s="11" customFormat="1" ht="30" customHeight="1" x14ac:dyDescent="0.35"/>
    <row r="409" s="11" customFormat="1" ht="30" customHeight="1" x14ac:dyDescent="0.35"/>
    <row r="410" s="11" customFormat="1" ht="30" customHeight="1" x14ac:dyDescent="0.35"/>
    <row r="411" s="11" customFormat="1" ht="30" customHeight="1" x14ac:dyDescent="0.35"/>
    <row r="412" s="11" customFormat="1" ht="30" customHeight="1" x14ac:dyDescent="0.35"/>
    <row r="413" s="11" customFormat="1" ht="30" customHeight="1" x14ac:dyDescent="0.35"/>
    <row r="414" s="11" customFormat="1" ht="30" customHeight="1" x14ac:dyDescent="0.35"/>
    <row r="415" s="11" customFormat="1" ht="30" customHeight="1" x14ac:dyDescent="0.35"/>
    <row r="416" s="11" customFormat="1" ht="30" customHeight="1" x14ac:dyDescent="0.35"/>
    <row r="417" s="11" customFormat="1" ht="30" customHeight="1" x14ac:dyDescent="0.35"/>
    <row r="418" s="11" customFormat="1" ht="30" customHeight="1" x14ac:dyDescent="0.35"/>
    <row r="419" s="11" customFormat="1" ht="30" customHeight="1" x14ac:dyDescent="0.35"/>
    <row r="420" s="11" customFormat="1" ht="30" customHeight="1" x14ac:dyDescent="0.35"/>
    <row r="421" s="11" customFormat="1" ht="30" customHeight="1" x14ac:dyDescent="0.35"/>
    <row r="422" s="11" customFormat="1" ht="30" customHeight="1" x14ac:dyDescent="0.35"/>
    <row r="423" s="11" customFormat="1" ht="30" customHeight="1" x14ac:dyDescent="0.35"/>
    <row r="424" s="11" customFormat="1" ht="30" customHeight="1" x14ac:dyDescent="0.35"/>
    <row r="425" s="11" customFormat="1" ht="30" customHeight="1" x14ac:dyDescent="0.35"/>
    <row r="426" s="11" customFormat="1" ht="30" customHeight="1" x14ac:dyDescent="0.35"/>
    <row r="427" s="11" customFormat="1" ht="30" customHeight="1" x14ac:dyDescent="0.35"/>
    <row r="428" s="11" customFormat="1" ht="30" customHeight="1" x14ac:dyDescent="0.35"/>
    <row r="429" s="11" customFormat="1" ht="30" customHeight="1" x14ac:dyDescent="0.35"/>
    <row r="430" s="11" customFormat="1" ht="30" customHeight="1" x14ac:dyDescent="0.35"/>
    <row r="431" s="11" customFormat="1" ht="30" customHeight="1" x14ac:dyDescent="0.35"/>
    <row r="432" s="11" customFormat="1" ht="30" customHeight="1" x14ac:dyDescent="0.35"/>
    <row r="433" s="11" customFormat="1" ht="30" customHeight="1" x14ac:dyDescent="0.35"/>
    <row r="434" s="11" customFormat="1" ht="30" customHeight="1" x14ac:dyDescent="0.35"/>
    <row r="435" s="11" customFormat="1" ht="30" customHeight="1" x14ac:dyDescent="0.35"/>
    <row r="436" s="11" customFormat="1" ht="30" customHeight="1" x14ac:dyDescent="0.35"/>
    <row r="437" s="11" customFormat="1" ht="30" customHeight="1" x14ac:dyDescent="0.35"/>
    <row r="438" s="11" customFormat="1" ht="30" customHeight="1" x14ac:dyDescent="0.35"/>
    <row r="439" s="11" customFormat="1" ht="30" customHeight="1" x14ac:dyDescent="0.35"/>
    <row r="440" s="11" customFormat="1" ht="30" customHeight="1" x14ac:dyDescent="0.35"/>
    <row r="441" s="11" customFormat="1" ht="30" customHeight="1" x14ac:dyDescent="0.35"/>
    <row r="442" s="11" customFormat="1" ht="30" customHeight="1" x14ac:dyDescent="0.35"/>
    <row r="443" s="11" customFormat="1" ht="30" customHeight="1" x14ac:dyDescent="0.35"/>
    <row r="444" s="11" customFormat="1" ht="30" customHeight="1" x14ac:dyDescent="0.35"/>
    <row r="445" s="11" customFormat="1" ht="30" customHeight="1" x14ac:dyDescent="0.35"/>
    <row r="446" s="11" customFormat="1" ht="30" customHeight="1" x14ac:dyDescent="0.35"/>
    <row r="447" s="11" customFormat="1" ht="30" customHeight="1" x14ac:dyDescent="0.35"/>
    <row r="448" s="11" customFormat="1" ht="30" customHeight="1" x14ac:dyDescent="0.35"/>
    <row r="449" s="11" customFormat="1" ht="30" customHeight="1" x14ac:dyDescent="0.35"/>
    <row r="450" s="11" customFormat="1" ht="30" customHeight="1" x14ac:dyDescent="0.35"/>
    <row r="451" s="11" customFormat="1" ht="30" customHeight="1" x14ac:dyDescent="0.35"/>
    <row r="452" s="11" customFormat="1" ht="30" customHeight="1" x14ac:dyDescent="0.35"/>
    <row r="453" s="11" customFormat="1" ht="30" customHeight="1" x14ac:dyDescent="0.35"/>
    <row r="454" s="11" customFormat="1" ht="30" customHeight="1" x14ac:dyDescent="0.35"/>
    <row r="455" s="11" customFormat="1" ht="30" customHeight="1" x14ac:dyDescent="0.35"/>
    <row r="456" s="11" customFormat="1" ht="30" customHeight="1" x14ac:dyDescent="0.35"/>
    <row r="457" s="11" customFormat="1" ht="30" customHeight="1" x14ac:dyDescent="0.35"/>
    <row r="458" s="11" customFormat="1" ht="30" customHeight="1" x14ac:dyDescent="0.35"/>
    <row r="459" s="11" customFormat="1" ht="30" customHeight="1" x14ac:dyDescent="0.35"/>
    <row r="460" s="11" customFormat="1" ht="30" customHeight="1" x14ac:dyDescent="0.35"/>
    <row r="461" s="11" customFormat="1" ht="30" customHeight="1" x14ac:dyDescent="0.35"/>
    <row r="462" s="11" customFormat="1" ht="30" customHeight="1" x14ac:dyDescent="0.35"/>
    <row r="463" s="11" customFormat="1" ht="30" customHeight="1" x14ac:dyDescent="0.35"/>
    <row r="464" s="11" customFormat="1" ht="30" customHeight="1" x14ac:dyDescent="0.35"/>
    <row r="465" s="11" customFormat="1" ht="30" customHeight="1" x14ac:dyDescent="0.35"/>
    <row r="466" s="11" customFormat="1" ht="30" customHeight="1" x14ac:dyDescent="0.35"/>
    <row r="467" s="11" customFormat="1" ht="30" customHeight="1" x14ac:dyDescent="0.35"/>
    <row r="468" s="11" customFormat="1" ht="30" customHeight="1" x14ac:dyDescent="0.35"/>
    <row r="469" s="11" customFormat="1" ht="30" customHeight="1" x14ac:dyDescent="0.35"/>
    <row r="470" s="11" customFormat="1" ht="30" customHeight="1" x14ac:dyDescent="0.35"/>
    <row r="471" s="11" customFormat="1" ht="30" customHeight="1" x14ac:dyDescent="0.35"/>
    <row r="472" s="11" customFormat="1" ht="30" customHeight="1" x14ac:dyDescent="0.35"/>
    <row r="473" s="11" customFormat="1" ht="30" customHeight="1" x14ac:dyDescent="0.35"/>
    <row r="474" s="11" customFormat="1" ht="30" customHeight="1" x14ac:dyDescent="0.35"/>
    <row r="475" s="11" customFormat="1" ht="30" customHeight="1" x14ac:dyDescent="0.35"/>
    <row r="476" s="11" customFormat="1" ht="30" customHeight="1" x14ac:dyDescent="0.35"/>
    <row r="477" s="11" customFormat="1" ht="30" customHeight="1" x14ac:dyDescent="0.35"/>
    <row r="478" s="11" customFormat="1" ht="30" customHeight="1" x14ac:dyDescent="0.35"/>
    <row r="479" s="11" customFormat="1" ht="30" customHeight="1" x14ac:dyDescent="0.35"/>
    <row r="480" s="11" customFormat="1" ht="30" customHeight="1" x14ac:dyDescent="0.35"/>
    <row r="481" s="11" customFormat="1" ht="30" customHeight="1" x14ac:dyDescent="0.35"/>
    <row r="482" s="11" customFormat="1" ht="30" customHeight="1" x14ac:dyDescent="0.35"/>
    <row r="483" s="11" customFormat="1" ht="30" customHeight="1" x14ac:dyDescent="0.35"/>
    <row r="484" s="11" customFormat="1" ht="30" customHeight="1" x14ac:dyDescent="0.35"/>
    <row r="485" s="11" customFormat="1" ht="30" customHeight="1" x14ac:dyDescent="0.35"/>
    <row r="486" s="11" customFormat="1" ht="30" customHeight="1" x14ac:dyDescent="0.35"/>
    <row r="487" s="11" customFormat="1" ht="30" customHeight="1" x14ac:dyDescent="0.35"/>
    <row r="488" s="11" customFormat="1" ht="30" customHeight="1" x14ac:dyDescent="0.35"/>
    <row r="489" s="11" customFormat="1" ht="30" customHeight="1" x14ac:dyDescent="0.35"/>
    <row r="490" s="11" customFormat="1" ht="30" customHeight="1" x14ac:dyDescent="0.35"/>
    <row r="491" s="11" customFormat="1" ht="30" customHeight="1" x14ac:dyDescent="0.35"/>
    <row r="492" s="11" customFormat="1" ht="30" customHeight="1" x14ac:dyDescent="0.35"/>
    <row r="493" s="11" customFormat="1" ht="30" customHeight="1" x14ac:dyDescent="0.35"/>
    <row r="494" s="11" customFormat="1" ht="30" customHeight="1" x14ac:dyDescent="0.35"/>
    <row r="495" s="11" customFormat="1" ht="30" customHeight="1" x14ac:dyDescent="0.35"/>
    <row r="496" s="11" customFormat="1" ht="30" customHeight="1" x14ac:dyDescent="0.35"/>
    <row r="497" s="11" customFormat="1" ht="30" customHeight="1" x14ac:dyDescent="0.35"/>
    <row r="498" s="11" customFormat="1" ht="30" customHeight="1" x14ac:dyDescent="0.35"/>
    <row r="499" s="11" customFormat="1" ht="30" customHeight="1" x14ac:dyDescent="0.35"/>
    <row r="500" s="11" customFormat="1" ht="30" customHeight="1" x14ac:dyDescent="0.35"/>
    <row r="501" s="11" customFormat="1" ht="30" customHeight="1" x14ac:dyDescent="0.35"/>
    <row r="502" s="11" customFormat="1" ht="30" customHeight="1" x14ac:dyDescent="0.35"/>
    <row r="503" s="11" customFormat="1" ht="30" customHeight="1" x14ac:dyDescent="0.35"/>
    <row r="504" s="11" customFormat="1" ht="30" customHeight="1" x14ac:dyDescent="0.35"/>
    <row r="505" s="11" customFormat="1" ht="30" customHeight="1" x14ac:dyDescent="0.35"/>
    <row r="506" s="11" customFormat="1" ht="30" customHeight="1" x14ac:dyDescent="0.35"/>
    <row r="507" s="11" customFormat="1" ht="30" customHeight="1" x14ac:dyDescent="0.35"/>
    <row r="508" s="11" customFormat="1" ht="30" customHeight="1" x14ac:dyDescent="0.35"/>
    <row r="509" s="11" customFormat="1" ht="30" customHeight="1" x14ac:dyDescent="0.35"/>
    <row r="510" s="11" customFormat="1" ht="30" customHeight="1" x14ac:dyDescent="0.35"/>
    <row r="511" s="11" customFormat="1" ht="30" customHeight="1" x14ac:dyDescent="0.35"/>
    <row r="512" s="11" customFormat="1" ht="30" customHeight="1" x14ac:dyDescent="0.35"/>
    <row r="513" s="11" customFormat="1" ht="30" customHeight="1" x14ac:dyDescent="0.35"/>
    <row r="514" s="11" customFormat="1" ht="30" customHeight="1" x14ac:dyDescent="0.35"/>
    <row r="515" s="11" customFormat="1" ht="30" customHeight="1" x14ac:dyDescent="0.35"/>
    <row r="516" s="11" customFormat="1" ht="30" customHeight="1" x14ac:dyDescent="0.35"/>
    <row r="517" s="11" customFormat="1" ht="30" customHeight="1" x14ac:dyDescent="0.35"/>
    <row r="518" s="11" customFormat="1" ht="30" customHeight="1" x14ac:dyDescent="0.35"/>
    <row r="519" s="11" customFormat="1" ht="30" customHeight="1" x14ac:dyDescent="0.35"/>
    <row r="520" s="11" customFormat="1" ht="30" customHeight="1" x14ac:dyDescent="0.35"/>
    <row r="521" s="11" customFormat="1" ht="30" customHeight="1" x14ac:dyDescent="0.35"/>
    <row r="522" s="11" customFormat="1" ht="30" customHeight="1" x14ac:dyDescent="0.35"/>
    <row r="523" s="11" customFormat="1" ht="30" customHeight="1" x14ac:dyDescent="0.35"/>
    <row r="524" s="11" customFormat="1" ht="30" customHeight="1" x14ac:dyDescent="0.35"/>
    <row r="525" s="11" customFormat="1" ht="30" customHeight="1" x14ac:dyDescent="0.35"/>
    <row r="526" s="11" customFormat="1" ht="30" customHeight="1" x14ac:dyDescent="0.35"/>
    <row r="527" s="11" customFormat="1" ht="30" customHeight="1" x14ac:dyDescent="0.35"/>
    <row r="528" s="11" customFormat="1" ht="30" customHeight="1" x14ac:dyDescent="0.35"/>
    <row r="529" s="11" customFormat="1" ht="30" customHeight="1" x14ac:dyDescent="0.35"/>
    <row r="530" s="11" customFormat="1" ht="30" customHeight="1" x14ac:dyDescent="0.35"/>
    <row r="531" s="11" customFormat="1" ht="30" customHeight="1" x14ac:dyDescent="0.35"/>
    <row r="532" s="11" customFormat="1" ht="30" customHeight="1" x14ac:dyDescent="0.35"/>
    <row r="533" s="11" customFormat="1" ht="30" customHeight="1" x14ac:dyDescent="0.35"/>
    <row r="534" s="11" customFormat="1" ht="30" customHeight="1" x14ac:dyDescent="0.35"/>
    <row r="535" s="11" customFormat="1" ht="30" customHeight="1" x14ac:dyDescent="0.35"/>
    <row r="536" s="11" customFormat="1" ht="30" customHeight="1" x14ac:dyDescent="0.35"/>
    <row r="537" s="11" customFormat="1" ht="30" customHeight="1" x14ac:dyDescent="0.35"/>
    <row r="538" s="11" customFormat="1" ht="30" customHeight="1" x14ac:dyDescent="0.35"/>
    <row r="539" s="11" customFormat="1" ht="30" customHeight="1" x14ac:dyDescent="0.35"/>
    <row r="540" s="11" customFormat="1" ht="30" customHeight="1" x14ac:dyDescent="0.35"/>
    <row r="541" s="11" customFormat="1" ht="30" customHeight="1" x14ac:dyDescent="0.35"/>
    <row r="542" s="11" customFormat="1" ht="30" customHeight="1" x14ac:dyDescent="0.35"/>
    <row r="543" s="11" customFormat="1" ht="30" customHeight="1" x14ac:dyDescent="0.35"/>
    <row r="544" s="11" customFormat="1" ht="30" customHeight="1" x14ac:dyDescent="0.35"/>
    <row r="545" s="11" customFormat="1" ht="30" customHeight="1" x14ac:dyDescent="0.35"/>
    <row r="546" s="11" customFormat="1" ht="30" customHeight="1" x14ac:dyDescent="0.35"/>
    <row r="547" s="11" customFormat="1" ht="30" customHeight="1" x14ac:dyDescent="0.35"/>
    <row r="548" s="11" customFormat="1" ht="30" customHeight="1" x14ac:dyDescent="0.35"/>
    <row r="549" s="11" customFormat="1" ht="30" customHeight="1" x14ac:dyDescent="0.35"/>
    <row r="550" s="11" customFormat="1" ht="30" customHeight="1" x14ac:dyDescent="0.35"/>
    <row r="551" s="11" customFormat="1" ht="30" customHeight="1" x14ac:dyDescent="0.35"/>
    <row r="552" s="11" customFormat="1" ht="30" customHeight="1" x14ac:dyDescent="0.35"/>
    <row r="553" s="11" customFormat="1" ht="30" customHeight="1" x14ac:dyDescent="0.35"/>
    <row r="554" s="11" customFormat="1" ht="30" customHeight="1" x14ac:dyDescent="0.35"/>
    <row r="555" s="11" customFormat="1" ht="30" customHeight="1" x14ac:dyDescent="0.35"/>
    <row r="556" s="11" customFormat="1" ht="30" customHeight="1" x14ac:dyDescent="0.35"/>
    <row r="557" s="11" customFormat="1" ht="30" customHeight="1" x14ac:dyDescent="0.35"/>
    <row r="558" s="11" customFormat="1" ht="30" customHeight="1" x14ac:dyDescent="0.35"/>
    <row r="559" s="11" customFormat="1" ht="30" customHeight="1" x14ac:dyDescent="0.35"/>
    <row r="560" s="11" customFormat="1" ht="30" customHeight="1" x14ac:dyDescent="0.35"/>
    <row r="561" s="11" customFormat="1" ht="30" customHeight="1" x14ac:dyDescent="0.35"/>
    <row r="562" s="11" customFormat="1" ht="30" customHeight="1" x14ac:dyDescent="0.35"/>
    <row r="563" s="11" customFormat="1" ht="30" customHeight="1" x14ac:dyDescent="0.35"/>
    <row r="564" s="11" customFormat="1" ht="30" customHeight="1" x14ac:dyDescent="0.35"/>
    <row r="565" s="11" customFormat="1" ht="30" customHeight="1" x14ac:dyDescent="0.35"/>
    <row r="566" s="11" customFormat="1" ht="30" customHeight="1" x14ac:dyDescent="0.35"/>
    <row r="567" s="11" customFormat="1" ht="30" customHeight="1" x14ac:dyDescent="0.35"/>
    <row r="568" s="11" customFormat="1" ht="30" customHeight="1" x14ac:dyDescent="0.35"/>
    <row r="569" s="11" customFormat="1" ht="30" customHeight="1" x14ac:dyDescent="0.35"/>
    <row r="570" s="11" customFormat="1" ht="30" customHeight="1" x14ac:dyDescent="0.35"/>
    <row r="571" s="11" customFormat="1" ht="30" customHeight="1" x14ac:dyDescent="0.35"/>
    <row r="572" s="11" customFormat="1" ht="30" customHeight="1" x14ac:dyDescent="0.35"/>
    <row r="573" s="11" customFormat="1" ht="30" customHeight="1" x14ac:dyDescent="0.35"/>
    <row r="574" s="11" customFormat="1" ht="30" customHeight="1" x14ac:dyDescent="0.35"/>
    <row r="575" s="11" customFormat="1" ht="30" customHeight="1" x14ac:dyDescent="0.35"/>
    <row r="576" s="11" customFormat="1" ht="30" customHeight="1" x14ac:dyDescent="0.35"/>
    <row r="577" s="11" customFormat="1" ht="30" customHeight="1" x14ac:dyDescent="0.35"/>
    <row r="578" s="11" customFormat="1" ht="30" customHeight="1" x14ac:dyDescent="0.35"/>
    <row r="579" s="11" customFormat="1" ht="30" customHeight="1" x14ac:dyDescent="0.35"/>
    <row r="580" s="11" customFormat="1" ht="30" customHeight="1" x14ac:dyDescent="0.35"/>
    <row r="581" s="11" customFormat="1" ht="30" customHeight="1" x14ac:dyDescent="0.35"/>
    <row r="582" s="11" customFormat="1" ht="30" customHeight="1" x14ac:dyDescent="0.35"/>
    <row r="583" s="11" customFormat="1" ht="30" customHeight="1" x14ac:dyDescent="0.35"/>
    <row r="584" s="11" customFormat="1" ht="30" customHeight="1" x14ac:dyDescent="0.35"/>
    <row r="585" s="11" customFormat="1" ht="30" customHeight="1" x14ac:dyDescent="0.35"/>
    <row r="586" s="11" customFormat="1" ht="30" customHeight="1" x14ac:dyDescent="0.35"/>
    <row r="587" s="11" customFormat="1" ht="30" customHeight="1" x14ac:dyDescent="0.35"/>
    <row r="588" s="11" customFormat="1" ht="30" customHeight="1" x14ac:dyDescent="0.35"/>
    <row r="589" s="11" customFormat="1" ht="30" customHeight="1" x14ac:dyDescent="0.35"/>
    <row r="590" s="11" customFormat="1" ht="30" customHeight="1" x14ac:dyDescent="0.35"/>
    <row r="591" s="11" customFormat="1" ht="30" customHeight="1" x14ac:dyDescent="0.35"/>
    <row r="592" s="11" customFormat="1" ht="30" customHeight="1" x14ac:dyDescent="0.35"/>
    <row r="593" s="11" customFormat="1" ht="30" customHeight="1" x14ac:dyDescent="0.35"/>
    <row r="594" s="11" customFormat="1" ht="30" customHeight="1" x14ac:dyDescent="0.35"/>
    <row r="595" s="11" customFormat="1" ht="30" customHeight="1" x14ac:dyDescent="0.35"/>
    <row r="596" s="11" customFormat="1" ht="30" customHeight="1" x14ac:dyDescent="0.35"/>
    <row r="597" s="11" customFormat="1" ht="30" customHeight="1" x14ac:dyDescent="0.35"/>
    <row r="598" s="11" customFormat="1" ht="30" customHeight="1" x14ac:dyDescent="0.35"/>
    <row r="599" s="11" customFormat="1" ht="30" customHeight="1" x14ac:dyDescent="0.35"/>
    <row r="600" s="11" customFormat="1" ht="30" customHeight="1" x14ac:dyDescent="0.35"/>
    <row r="601" s="11" customFormat="1" ht="30" customHeight="1" x14ac:dyDescent="0.35"/>
    <row r="602" s="11" customFormat="1" ht="30" customHeight="1" x14ac:dyDescent="0.35"/>
    <row r="603" s="11" customFormat="1" ht="30" customHeight="1" x14ac:dyDescent="0.35"/>
    <row r="604" s="11" customFormat="1" ht="30" customHeight="1" x14ac:dyDescent="0.35"/>
    <row r="605" s="11" customFormat="1" ht="30" customHeight="1" x14ac:dyDescent="0.35"/>
    <row r="606" s="11" customFormat="1" ht="30" customHeight="1" x14ac:dyDescent="0.35"/>
    <row r="607" s="11" customFormat="1" ht="30" customHeight="1" x14ac:dyDescent="0.35"/>
    <row r="608" s="11" customFormat="1" ht="30" customHeight="1" x14ac:dyDescent="0.35"/>
    <row r="609" s="11" customFormat="1" ht="30" customHeight="1" x14ac:dyDescent="0.35"/>
    <row r="610" s="11" customFormat="1" ht="30" customHeight="1" x14ac:dyDescent="0.35"/>
    <row r="611" s="11" customFormat="1" ht="30" customHeight="1" x14ac:dyDescent="0.35"/>
    <row r="612" s="11" customFormat="1" ht="30" customHeight="1" x14ac:dyDescent="0.35"/>
    <row r="613" s="11" customFormat="1" ht="30" customHeight="1" x14ac:dyDescent="0.35"/>
    <row r="614" s="11" customFormat="1" ht="30" customHeight="1" x14ac:dyDescent="0.35"/>
    <row r="615" s="11" customFormat="1" ht="30" customHeight="1" x14ac:dyDescent="0.35"/>
    <row r="616" s="11" customFormat="1" ht="30" customHeight="1" x14ac:dyDescent="0.35"/>
    <row r="617" s="11" customFormat="1" ht="30" customHeight="1" x14ac:dyDescent="0.35"/>
    <row r="618" s="11" customFormat="1" ht="30" customHeight="1" x14ac:dyDescent="0.35"/>
    <row r="619" s="11" customFormat="1" ht="30" customHeight="1" x14ac:dyDescent="0.35"/>
    <row r="620" s="11" customFormat="1" ht="30" customHeight="1" x14ac:dyDescent="0.35"/>
    <row r="621" s="11" customFormat="1" ht="30" customHeight="1" x14ac:dyDescent="0.35"/>
    <row r="622" s="11" customFormat="1" ht="30" customHeight="1" x14ac:dyDescent="0.35"/>
    <row r="623" s="11" customFormat="1" ht="30" customHeight="1" x14ac:dyDescent="0.35"/>
    <row r="624" s="11" customFormat="1" ht="30" customHeight="1" x14ac:dyDescent="0.35"/>
    <row r="625" s="11" customFormat="1" ht="30" customHeight="1" x14ac:dyDescent="0.35"/>
    <row r="626" s="11" customFormat="1" ht="30" customHeight="1" x14ac:dyDescent="0.35"/>
    <row r="627" s="11" customFormat="1" ht="30" customHeight="1" x14ac:dyDescent="0.35"/>
    <row r="628" s="11" customFormat="1" ht="30" customHeight="1" x14ac:dyDescent="0.35"/>
    <row r="629" s="11" customFormat="1" ht="30" customHeight="1" x14ac:dyDescent="0.35"/>
    <row r="630" s="11" customFormat="1" ht="30" customHeight="1" x14ac:dyDescent="0.35"/>
    <row r="631" s="11" customFormat="1" ht="30" customHeight="1" x14ac:dyDescent="0.35"/>
    <row r="632" s="11" customFormat="1" ht="30" customHeight="1" x14ac:dyDescent="0.35"/>
    <row r="633" s="11" customFormat="1" ht="30" customHeight="1" x14ac:dyDescent="0.35"/>
    <row r="634" s="11" customFormat="1" ht="30" customHeight="1" x14ac:dyDescent="0.35"/>
    <row r="635" s="11" customFormat="1" ht="30" customHeight="1" x14ac:dyDescent="0.35"/>
    <row r="636" s="11" customFormat="1" ht="30" customHeight="1" x14ac:dyDescent="0.35"/>
    <row r="637" s="11" customFormat="1" ht="30" customHeight="1" x14ac:dyDescent="0.35"/>
    <row r="638" s="11" customFormat="1" ht="30" customHeight="1" x14ac:dyDescent="0.35"/>
    <row r="639" s="11" customFormat="1" ht="30" customHeight="1" x14ac:dyDescent="0.35"/>
    <row r="640" s="11" customFormat="1" ht="30" customHeight="1" x14ac:dyDescent="0.35"/>
    <row r="641" s="11" customFormat="1" ht="30" customHeight="1" x14ac:dyDescent="0.35"/>
    <row r="642" s="11" customFormat="1" ht="30" customHeight="1" x14ac:dyDescent="0.35"/>
    <row r="643" s="11" customFormat="1" ht="30" customHeight="1" x14ac:dyDescent="0.35"/>
    <row r="644" s="11" customFormat="1" ht="30" customHeight="1" x14ac:dyDescent="0.35"/>
    <row r="645" s="11" customFormat="1" ht="30" customHeight="1" x14ac:dyDescent="0.35"/>
    <row r="646" s="11" customFormat="1" ht="30" customHeight="1" x14ac:dyDescent="0.35"/>
    <row r="647" s="11" customFormat="1" ht="30" customHeight="1" x14ac:dyDescent="0.35"/>
    <row r="648" s="11" customFormat="1" ht="30" customHeight="1" x14ac:dyDescent="0.35"/>
    <row r="649" s="11" customFormat="1" ht="30" customHeight="1" x14ac:dyDescent="0.35"/>
    <row r="650" s="11" customFormat="1" ht="30" customHeight="1" x14ac:dyDescent="0.35"/>
    <row r="651" s="11" customFormat="1" ht="30" customHeight="1" x14ac:dyDescent="0.35"/>
    <row r="652" s="11" customFormat="1" ht="30" customHeight="1" x14ac:dyDescent="0.35"/>
    <row r="653" s="11" customFormat="1" ht="30" customHeight="1" x14ac:dyDescent="0.35"/>
    <row r="654" s="11" customFormat="1" ht="30" customHeight="1" x14ac:dyDescent="0.35"/>
    <row r="655" s="11" customFormat="1" ht="30" customHeight="1" x14ac:dyDescent="0.35"/>
    <row r="656" s="11" customFormat="1" ht="30" customHeight="1" x14ac:dyDescent="0.35"/>
    <row r="657" s="11" customFormat="1" ht="30" customHeight="1" x14ac:dyDescent="0.35"/>
    <row r="658" s="11" customFormat="1" ht="30" customHeight="1" x14ac:dyDescent="0.35"/>
    <row r="659" s="11" customFormat="1" ht="30" customHeight="1" x14ac:dyDescent="0.35"/>
    <row r="660" s="11" customFormat="1" ht="30" customHeight="1" x14ac:dyDescent="0.35"/>
    <row r="661" s="11" customFormat="1" ht="30" customHeight="1" x14ac:dyDescent="0.35"/>
    <row r="662" s="11" customFormat="1" ht="30" customHeight="1" x14ac:dyDescent="0.35"/>
    <row r="663" s="11" customFormat="1" ht="30" customHeight="1" x14ac:dyDescent="0.35"/>
    <row r="664" s="11" customFormat="1" ht="30" customHeight="1" x14ac:dyDescent="0.35"/>
    <row r="665" s="11" customFormat="1" ht="30" customHeight="1" x14ac:dyDescent="0.35"/>
    <row r="666" s="11" customFormat="1" ht="30" customHeight="1" x14ac:dyDescent="0.35"/>
    <row r="667" s="11" customFormat="1" ht="30" customHeight="1" x14ac:dyDescent="0.35"/>
    <row r="668" s="11" customFormat="1" ht="30" customHeight="1" x14ac:dyDescent="0.35"/>
    <row r="669" s="11" customFormat="1" ht="30" customHeight="1" x14ac:dyDescent="0.35"/>
    <row r="670" s="11" customFormat="1" ht="30" customHeight="1" x14ac:dyDescent="0.35"/>
    <row r="671" s="11" customFormat="1" ht="30" customHeight="1" x14ac:dyDescent="0.35"/>
    <row r="672" s="11" customFormat="1" ht="30" customHeight="1" x14ac:dyDescent="0.35"/>
    <row r="673" s="11" customFormat="1" ht="30" customHeight="1" x14ac:dyDescent="0.35"/>
    <row r="674" s="11" customFormat="1" ht="30" customHeight="1" x14ac:dyDescent="0.35"/>
    <row r="675" s="11" customFormat="1" ht="30" customHeight="1" x14ac:dyDescent="0.35"/>
    <row r="676" s="11" customFormat="1" ht="30" customHeight="1" x14ac:dyDescent="0.35"/>
    <row r="677" s="11" customFormat="1" ht="30" customHeight="1" x14ac:dyDescent="0.35"/>
    <row r="678" s="11" customFormat="1" ht="30" customHeight="1" x14ac:dyDescent="0.35"/>
    <row r="679" s="11" customFormat="1" ht="30" customHeight="1" x14ac:dyDescent="0.35"/>
    <row r="680" s="11" customFormat="1" ht="30" customHeight="1" x14ac:dyDescent="0.35"/>
    <row r="681" s="11" customFormat="1" ht="30" customHeight="1" x14ac:dyDescent="0.35"/>
    <row r="682" s="11" customFormat="1" ht="30" customHeight="1" x14ac:dyDescent="0.35"/>
    <row r="683" s="11" customFormat="1" ht="30" customHeight="1" x14ac:dyDescent="0.35"/>
    <row r="684" s="11" customFormat="1" ht="30" customHeight="1" x14ac:dyDescent="0.35"/>
    <row r="685" s="11" customFormat="1" ht="30" customHeight="1" x14ac:dyDescent="0.35"/>
    <row r="686" s="11" customFormat="1" ht="30" customHeight="1" x14ac:dyDescent="0.35"/>
    <row r="687" s="11" customFormat="1" ht="30" customHeight="1" x14ac:dyDescent="0.35"/>
    <row r="688" s="11" customFormat="1" ht="30" customHeight="1" x14ac:dyDescent="0.35"/>
    <row r="689" s="11" customFormat="1" ht="30" customHeight="1" x14ac:dyDescent="0.35"/>
    <row r="690" s="11" customFormat="1" ht="30" customHeight="1" x14ac:dyDescent="0.35"/>
    <row r="691" s="11" customFormat="1" ht="30" customHeight="1" x14ac:dyDescent="0.35"/>
    <row r="692" s="11" customFormat="1" ht="30" customHeight="1" x14ac:dyDescent="0.35"/>
    <row r="693" s="11" customFormat="1" ht="30" customHeight="1" x14ac:dyDescent="0.35"/>
    <row r="694" s="11" customFormat="1" ht="30" customHeight="1" x14ac:dyDescent="0.35"/>
    <row r="695" s="11" customFormat="1" ht="30" customHeight="1" x14ac:dyDescent="0.35"/>
    <row r="696" s="11" customFormat="1" ht="30" customHeight="1" x14ac:dyDescent="0.35"/>
    <row r="697" s="11" customFormat="1" ht="30" customHeight="1" x14ac:dyDescent="0.35"/>
    <row r="698" s="11" customFormat="1" ht="30" customHeight="1" x14ac:dyDescent="0.35"/>
    <row r="699" s="11" customFormat="1" ht="30" customHeight="1" x14ac:dyDescent="0.35"/>
    <row r="700" s="11" customFormat="1" ht="30" customHeight="1" x14ac:dyDescent="0.35"/>
    <row r="701" s="11" customFormat="1" ht="30" customHeight="1" x14ac:dyDescent="0.35"/>
    <row r="702" s="11" customFormat="1" ht="30" customHeight="1" x14ac:dyDescent="0.35"/>
    <row r="703" s="11" customFormat="1" ht="30" customHeight="1" x14ac:dyDescent="0.35"/>
    <row r="704" s="11" customFormat="1" ht="30" customHeight="1" x14ac:dyDescent="0.35"/>
    <row r="705" s="11" customFormat="1" ht="30" customHeight="1" x14ac:dyDescent="0.35"/>
    <row r="706" s="11" customFormat="1" ht="30" customHeight="1" x14ac:dyDescent="0.35"/>
    <row r="707" s="11" customFormat="1" ht="30" customHeight="1" x14ac:dyDescent="0.35"/>
    <row r="708" s="11" customFormat="1" ht="30" customHeight="1" x14ac:dyDescent="0.35"/>
    <row r="709" s="11" customFormat="1" ht="30" customHeight="1" x14ac:dyDescent="0.35"/>
    <row r="710" s="11" customFormat="1" ht="30" customHeight="1" x14ac:dyDescent="0.35"/>
    <row r="711" s="11" customFormat="1" ht="30" customHeight="1" x14ac:dyDescent="0.35"/>
    <row r="712" s="11" customFormat="1" ht="30" customHeight="1" x14ac:dyDescent="0.35"/>
    <row r="713" s="11" customFormat="1" ht="30" customHeight="1" x14ac:dyDescent="0.35"/>
    <row r="714" s="11" customFormat="1" ht="30" customHeight="1" x14ac:dyDescent="0.35"/>
    <row r="715" s="11" customFormat="1" ht="30" customHeight="1" x14ac:dyDescent="0.35"/>
    <row r="716" s="11" customFormat="1" ht="30" customHeight="1" x14ac:dyDescent="0.35"/>
    <row r="717" s="11" customFormat="1" ht="30" customHeight="1" x14ac:dyDescent="0.35"/>
    <row r="718" s="11" customFormat="1" ht="30" customHeight="1" x14ac:dyDescent="0.35"/>
    <row r="719" s="11" customFormat="1" ht="30" customHeight="1" x14ac:dyDescent="0.35"/>
    <row r="720" s="11" customFormat="1" ht="30" customHeight="1" x14ac:dyDescent="0.35"/>
    <row r="721" s="11" customFormat="1" ht="30" customHeight="1" x14ac:dyDescent="0.35"/>
    <row r="722" s="11" customFormat="1" ht="30" customHeight="1" x14ac:dyDescent="0.35"/>
    <row r="723" s="11" customFormat="1" ht="30" customHeight="1" x14ac:dyDescent="0.35"/>
    <row r="724" s="11" customFormat="1" ht="30" customHeight="1" x14ac:dyDescent="0.35"/>
    <row r="725" s="11" customFormat="1" ht="30" customHeight="1" x14ac:dyDescent="0.35"/>
    <row r="726" s="11" customFormat="1" ht="30" customHeight="1" x14ac:dyDescent="0.35"/>
    <row r="727" s="11" customFormat="1" ht="30" customHeight="1" x14ac:dyDescent="0.35"/>
    <row r="728" s="11" customFormat="1" ht="30" customHeight="1" x14ac:dyDescent="0.35"/>
    <row r="729" s="11" customFormat="1" ht="30" customHeight="1" x14ac:dyDescent="0.35"/>
    <row r="730" s="11" customFormat="1" ht="30" customHeight="1" x14ac:dyDescent="0.35"/>
    <row r="731" s="11" customFormat="1" ht="30" customHeight="1" x14ac:dyDescent="0.35"/>
    <row r="732" s="11" customFormat="1" ht="30" customHeight="1" x14ac:dyDescent="0.35"/>
    <row r="733" s="11" customFormat="1" ht="30" customHeight="1" x14ac:dyDescent="0.35"/>
    <row r="734" s="11" customFormat="1" ht="30" customHeight="1" x14ac:dyDescent="0.35"/>
    <row r="735" s="11" customFormat="1" ht="30" customHeight="1" x14ac:dyDescent="0.35"/>
    <row r="736" s="11" customFormat="1" ht="30" customHeight="1" x14ac:dyDescent="0.35"/>
    <row r="737" s="11" customFormat="1" ht="30" customHeight="1" x14ac:dyDescent="0.35"/>
    <row r="738" s="11" customFormat="1" ht="30" customHeight="1" x14ac:dyDescent="0.35"/>
    <row r="739" s="11" customFormat="1" ht="30" customHeight="1" x14ac:dyDescent="0.35"/>
    <row r="740" s="11" customFormat="1" ht="30" customHeight="1" x14ac:dyDescent="0.35"/>
    <row r="741" s="11" customFormat="1" ht="30" customHeight="1" x14ac:dyDescent="0.35"/>
    <row r="742" s="11" customFormat="1" ht="30" customHeight="1" x14ac:dyDescent="0.35"/>
    <row r="743" s="11" customFormat="1" ht="30" customHeight="1" x14ac:dyDescent="0.35"/>
    <row r="744" s="11" customFormat="1" ht="30" customHeight="1" x14ac:dyDescent="0.35"/>
    <row r="745" s="11" customFormat="1" ht="30" customHeight="1" x14ac:dyDescent="0.35"/>
    <row r="746" s="11" customFormat="1" ht="30" customHeight="1" x14ac:dyDescent="0.35"/>
    <row r="747" s="11" customFormat="1" ht="30" customHeight="1" x14ac:dyDescent="0.35"/>
    <row r="748" s="11" customFormat="1" ht="30" customHeight="1" x14ac:dyDescent="0.35"/>
    <row r="749" s="11" customFormat="1" ht="30" customHeight="1" x14ac:dyDescent="0.35"/>
    <row r="750" s="11" customFormat="1" ht="30" customHeight="1" x14ac:dyDescent="0.35"/>
    <row r="751" s="11" customFormat="1" ht="30" customHeight="1" x14ac:dyDescent="0.35"/>
    <row r="752" s="11" customFormat="1" ht="30" customHeight="1" x14ac:dyDescent="0.35"/>
    <row r="753" s="11" customFormat="1" ht="30" customHeight="1" x14ac:dyDescent="0.35"/>
    <row r="754" s="11" customFormat="1" ht="30" customHeight="1" x14ac:dyDescent="0.35"/>
    <row r="755" s="11" customFormat="1" ht="30" customHeight="1" x14ac:dyDescent="0.35"/>
    <row r="756" s="11" customFormat="1" ht="30" customHeight="1" x14ac:dyDescent="0.35"/>
    <row r="757" s="11" customFormat="1" ht="30" customHeight="1" x14ac:dyDescent="0.35"/>
    <row r="758" s="11" customFormat="1" ht="30" customHeight="1" x14ac:dyDescent="0.35"/>
    <row r="759" s="11" customFormat="1" ht="30" customHeight="1" x14ac:dyDescent="0.35"/>
    <row r="760" s="11" customFormat="1" ht="30" customHeight="1" x14ac:dyDescent="0.35"/>
    <row r="761" s="11" customFormat="1" ht="30" customHeight="1" x14ac:dyDescent="0.35"/>
    <row r="762" s="11" customFormat="1" ht="30" customHeight="1" x14ac:dyDescent="0.35"/>
    <row r="763" s="11" customFormat="1" ht="30" customHeight="1" x14ac:dyDescent="0.35"/>
    <row r="764" s="11" customFormat="1" ht="30" customHeight="1" x14ac:dyDescent="0.35"/>
    <row r="765" s="11" customFormat="1" ht="30" customHeight="1" x14ac:dyDescent="0.35"/>
    <row r="766" s="11" customFormat="1" ht="30" customHeight="1" x14ac:dyDescent="0.35"/>
    <row r="767" s="11" customFormat="1" ht="30" customHeight="1" x14ac:dyDescent="0.35"/>
    <row r="768" s="11" customFormat="1" ht="30" customHeight="1" x14ac:dyDescent="0.35"/>
    <row r="769" s="11" customFormat="1" ht="30" customHeight="1" x14ac:dyDescent="0.35"/>
    <row r="770" s="11" customFormat="1" ht="30" customHeight="1" x14ac:dyDescent="0.35"/>
    <row r="771" s="11" customFormat="1" ht="30" customHeight="1" x14ac:dyDescent="0.35"/>
    <row r="772" s="11" customFormat="1" ht="30" customHeight="1" x14ac:dyDescent="0.35"/>
    <row r="773" s="11" customFormat="1" ht="30" customHeight="1" x14ac:dyDescent="0.35"/>
    <row r="774" s="11" customFormat="1" ht="30" customHeight="1" x14ac:dyDescent="0.35"/>
    <row r="775" s="11" customFormat="1" ht="30" customHeight="1" x14ac:dyDescent="0.35"/>
    <row r="776" s="11" customFormat="1" ht="30" customHeight="1" x14ac:dyDescent="0.35"/>
    <row r="777" s="11" customFormat="1" ht="30" customHeight="1" x14ac:dyDescent="0.35"/>
    <row r="778" s="11" customFormat="1" ht="30" customHeight="1" x14ac:dyDescent="0.35"/>
    <row r="779" s="11" customFormat="1" ht="30" customHeight="1" x14ac:dyDescent="0.35"/>
    <row r="780" s="11" customFormat="1" ht="30" customHeight="1" x14ac:dyDescent="0.35"/>
    <row r="781" s="11" customFormat="1" ht="30" customHeight="1" x14ac:dyDescent="0.35"/>
    <row r="782" s="11" customFormat="1" ht="30" customHeight="1" x14ac:dyDescent="0.35"/>
    <row r="783" s="11" customFormat="1" ht="30" customHeight="1" x14ac:dyDescent="0.35"/>
    <row r="784" s="11" customFormat="1" ht="30" customHeight="1" x14ac:dyDescent="0.35"/>
    <row r="785" s="11" customFormat="1" ht="30" customHeight="1" x14ac:dyDescent="0.35"/>
    <row r="786" s="11" customFormat="1" ht="30" customHeight="1" x14ac:dyDescent="0.35"/>
    <row r="787" s="11" customFormat="1" ht="30" customHeight="1" x14ac:dyDescent="0.35"/>
    <row r="788" s="11" customFormat="1" ht="30" customHeight="1" x14ac:dyDescent="0.35"/>
    <row r="789" s="11" customFormat="1" ht="30" customHeight="1" x14ac:dyDescent="0.35"/>
    <row r="790" s="11" customFormat="1" ht="30" customHeight="1" x14ac:dyDescent="0.35"/>
    <row r="791" s="11" customFormat="1" ht="30" customHeight="1" x14ac:dyDescent="0.35"/>
    <row r="792" s="11" customFormat="1" ht="30" customHeight="1" x14ac:dyDescent="0.35"/>
    <row r="793" s="11" customFormat="1" ht="30" customHeight="1" x14ac:dyDescent="0.35"/>
    <row r="794" s="11" customFormat="1" ht="30" customHeight="1" x14ac:dyDescent="0.35"/>
    <row r="795" s="11" customFormat="1" ht="30" customHeight="1" x14ac:dyDescent="0.35"/>
    <row r="796" s="11" customFormat="1" ht="30" customHeight="1" x14ac:dyDescent="0.35"/>
    <row r="797" s="11" customFormat="1" ht="30" customHeight="1" x14ac:dyDescent="0.35"/>
    <row r="798" s="11" customFormat="1" ht="30" customHeight="1" x14ac:dyDescent="0.35"/>
    <row r="799" s="11" customFormat="1" ht="30" customHeight="1" x14ac:dyDescent="0.35"/>
    <row r="800" s="11" customFormat="1" ht="30" customHeight="1" x14ac:dyDescent="0.35"/>
    <row r="801" s="11" customFormat="1" ht="30" customHeight="1" x14ac:dyDescent="0.35"/>
    <row r="802" s="11" customFormat="1" ht="30" customHeight="1" x14ac:dyDescent="0.35"/>
    <row r="803" s="11" customFormat="1" ht="30" customHeight="1" x14ac:dyDescent="0.35"/>
    <row r="804" s="11" customFormat="1" ht="30" customHeight="1" x14ac:dyDescent="0.35"/>
    <row r="805" s="11" customFormat="1" ht="30" customHeight="1" x14ac:dyDescent="0.35"/>
    <row r="806" s="11" customFormat="1" ht="30" customHeight="1" x14ac:dyDescent="0.35"/>
    <row r="807" s="11" customFormat="1" ht="30" customHeight="1" x14ac:dyDescent="0.35"/>
    <row r="808" s="11" customFormat="1" ht="30" customHeight="1" x14ac:dyDescent="0.35"/>
    <row r="809" s="11" customFormat="1" ht="30" customHeight="1" x14ac:dyDescent="0.35"/>
    <row r="810" s="11" customFormat="1" ht="30" customHeight="1" x14ac:dyDescent="0.35"/>
    <row r="811" s="11" customFormat="1" ht="30" customHeight="1" x14ac:dyDescent="0.35"/>
    <row r="812" s="11" customFormat="1" ht="30" customHeight="1" x14ac:dyDescent="0.35"/>
    <row r="813" s="11" customFormat="1" ht="30" customHeight="1" x14ac:dyDescent="0.35"/>
    <row r="814" s="11" customFormat="1" ht="30" customHeight="1" x14ac:dyDescent="0.35"/>
    <row r="815" s="11" customFormat="1" ht="30" customHeight="1" x14ac:dyDescent="0.35"/>
    <row r="816" s="11" customFormat="1" ht="30" customHeight="1" x14ac:dyDescent="0.35"/>
    <row r="817" s="11" customFormat="1" ht="30" customHeight="1" x14ac:dyDescent="0.35"/>
    <row r="818" s="11" customFormat="1" ht="30" customHeight="1" x14ac:dyDescent="0.35"/>
    <row r="819" s="11" customFormat="1" ht="30" customHeight="1" x14ac:dyDescent="0.35"/>
    <row r="820" s="11" customFormat="1" ht="30" customHeight="1" x14ac:dyDescent="0.35"/>
    <row r="821" s="11" customFormat="1" ht="30" customHeight="1" x14ac:dyDescent="0.35"/>
    <row r="822" s="11" customFormat="1" ht="30" customHeight="1" x14ac:dyDescent="0.35"/>
    <row r="823" s="11" customFormat="1" ht="30" customHeight="1" x14ac:dyDescent="0.35"/>
    <row r="824" s="11" customFormat="1" ht="30" customHeight="1" x14ac:dyDescent="0.35"/>
    <row r="825" s="11" customFormat="1" ht="30" customHeight="1" x14ac:dyDescent="0.35"/>
    <row r="826" s="11" customFormat="1" ht="30" customHeight="1" x14ac:dyDescent="0.35"/>
    <row r="827" s="11" customFormat="1" ht="30" customHeight="1" x14ac:dyDescent="0.35"/>
    <row r="828" s="11" customFormat="1" ht="30" customHeight="1" x14ac:dyDescent="0.35"/>
    <row r="829" s="11" customFormat="1" ht="30" customHeight="1" x14ac:dyDescent="0.35"/>
    <row r="830" s="11" customFormat="1" ht="30" customHeight="1" x14ac:dyDescent="0.35"/>
    <row r="831" s="11" customFormat="1" ht="30" customHeight="1" x14ac:dyDescent="0.35"/>
    <row r="832" s="11" customFormat="1" ht="30" customHeight="1" x14ac:dyDescent="0.35"/>
    <row r="833" s="11" customFormat="1" ht="30" customHeight="1" x14ac:dyDescent="0.35"/>
    <row r="834" s="11" customFormat="1" ht="30" customHeight="1" x14ac:dyDescent="0.35"/>
    <row r="835" s="11" customFormat="1" ht="30" customHeight="1" x14ac:dyDescent="0.35"/>
    <row r="836" s="11" customFormat="1" ht="30" customHeight="1" x14ac:dyDescent="0.35"/>
    <row r="837" s="11" customFormat="1" ht="30" customHeight="1" x14ac:dyDescent="0.35"/>
    <row r="838" s="11" customFormat="1" ht="30" customHeight="1" x14ac:dyDescent="0.35"/>
    <row r="839" s="11" customFormat="1" ht="30" customHeight="1" x14ac:dyDescent="0.35"/>
    <row r="840" s="11" customFormat="1" ht="30" customHeight="1" x14ac:dyDescent="0.35"/>
    <row r="841" s="11" customFormat="1" ht="30" customHeight="1" x14ac:dyDescent="0.35"/>
    <row r="842" s="11" customFormat="1" ht="30" customHeight="1" x14ac:dyDescent="0.35"/>
    <row r="843" s="11" customFormat="1" ht="30" customHeight="1" x14ac:dyDescent="0.35"/>
    <row r="844" s="11" customFormat="1" ht="30" customHeight="1" x14ac:dyDescent="0.35"/>
    <row r="845" s="11" customFormat="1" ht="30" customHeight="1" x14ac:dyDescent="0.35"/>
    <row r="846" s="11" customFormat="1" ht="30" customHeight="1" x14ac:dyDescent="0.35"/>
    <row r="847" s="11" customFormat="1" ht="30" customHeight="1" x14ac:dyDescent="0.35"/>
    <row r="848" s="11" customFormat="1" ht="30" customHeight="1" x14ac:dyDescent="0.35"/>
    <row r="849" s="11" customFormat="1" ht="30" customHeight="1" x14ac:dyDescent="0.35"/>
    <row r="850" s="11" customFormat="1" ht="30" customHeight="1" x14ac:dyDescent="0.35"/>
    <row r="851" s="11" customFormat="1" ht="30" customHeight="1" x14ac:dyDescent="0.35"/>
    <row r="852" s="11" customFormat="1" ht="30" customHeight="1" x14ac:dyDescent="0.35"/>
    <row r="853" s="11" customFormat="1" ht="30" customHeight="1" x14ac:dyDescent="0.35"/>
    <row r="854" s="11" customFormat="1" ht="30" customHeight="1" x14ac:dyDescent="0.35"/>
    <row r="855" s="11" customFormat="1" ht="30" customHeight="1" x14ac:dyDescent="0.35"/>
    <row r="856" s="11" customFormat="1" ht="30" customHeight="1" x14ac:dyDescent="0.35"/>
    <row r="857" s="11" customFormat="1" ht="30" customHeight="1" x14ac:dyDescent="0.35"/>
    <row r="858" s="11" customFormat="1" ht="30" customHeight="1" x14ac:dyDescent="0.35"/>
    <row r="859" s="11" customFormat="1" ht="30" customHeight="1" x14ac:dyDescent="0.35"/>
    <row r="860" s="11" customFormat="1" ht="30" customHeight="1" x14ac:dyDescent="0.35"/>
    <row r="861" s="11" customFormat="1" ht="30" customHeight="1" x14ac:dyDescent="0.35"/>
    <row r="862" s="11" customFormat="1" ht="30" customHeight="1" x14ac:dyDescent="0.35"/>
    <row r="863" s="11" customFormat="1" ht="30" customHeight="1" x14ac:dyDescent="0.35"/>
    <row r="864" s="11" customFormat="1" ht="30" customHeight="1" x14ac:dyDescent="0.35"/>
    <row r="865" s="11" customFormat="1" ht="30" customHeight="1" x14ac:dyDescent="0.35"/>
    <row r="866" s="11" customFormat="1" ht="30" customHeight="1" x14ac:dyDescent="0.35"/>
    <row r="867" s="11" customFormat="1" ht="30" customHeight="1" x14ac:dyDescent="0.35"/>
    <row r="868" s="11" customFormat="1" ht="30" customHeight="1" x14ac:dyDescent="0.35"/>
    <row r="869" s="11" customFormat="1" ht="30" customHeight="1" x14ac:dyDescent="0.35"/>
    <row r="870" s="11" customFormat="1" ht="30" customHeight="1" x14ac:dyDescent="0.35"/>
    <row r="871" s="11" customFormat="1" ht="30" customHeight="1" x14ac:dyDescent="0.35"/>
    <row r="872" s="11" customFormat="1" ht="30" customHeight="1" x14ac:dyDescent="0.35"/>
    <row r="873" s="11" customFormat="1" ht="30" customHeight="1" x14ac:dyDescent="0.35"/>
    <row r="874" s="11" customFormat="1" ht="30" customHeight="1" x14ac:dyDescent="0.35"/>
    <row r="875" s="11" customFormat="1" ht="30" customHeight="1" x14ac:dyDescent="0.35"/>
    <row r="876" s="11" customFormat="1" ht="30" customHeight="1" x14ac:dyDescent="0.35"/>
    <row r="877" s="11" customFormat="1" ht="30" customHeight="1" x14ac:dyDescent="0.35"/>
    <row r="878" s="11" customFormat="1" ht="30" customHeight="1" x14ac:dyDescent="0.35"/>
    <row r="879" s="11" customFormat="1" ht="30" customHeight="1" x14ac:dyDescent="0.35"/>
    <row r="880" s="11" customFormat="1" ht="30" customHeight="1" x14ac:dyDescent="0.35"/>
    <row r="881" s="11" customFormat="1" ht="30" customHeight="1" x14ac:dyDescent="0.35"/>
    <row r="882" s="11" customFormat="1" ht="30" customHeight="1" x14ac:dyDescent="0.35"/>
    <row r="883" s="11" customFormat="1" ht="30" customHeight="1" x14ac:dyDescent="0.35"/>
    <row r="884" s="11" customFormat="1" ht="30" customHeight="1" x14ac:dyDescent="0.35"/>
    <row r="885" s="11" customFormat="1" ht="30" customHeight="1" x14ac:dyDescent="0.35"/>
    <row r="886" s="11" customFormat="1" ht="30" customHeight="1" x14ac:dyDescent="0.35"/>
    <row r="887" s="11" customFormat="1" ht="30" customHeight="1" x14ac:dyDescent="0.35"/>
    <row r="888" s="11" customFormat="1" ht="30" customHeight="1" x14ac:dyDescent="0.35"/>
    <row r="889" s="11" customFormat="1" ht="30" customHeight="1" x14ac:dyDescent="0.35"/>
    <row r="890" s="11" customFormat="1" ht="30" customHeight="1" x14ac:dyDescent="0.35"/>
    <row r="891" s="11" customFormat="1" ht="30" customHeight="1" x14ac:dyDescent="0.35"/>
    <row r="892" s="11" customFormat="1" ht="30" customHeight="1" x14ac:dyDescent="0.35"/>
    <row r="893" s="11" customFormat="1" ht="30" customHeight="1" x14ac:dyDescent="0.35"/>
    <row r="894" s="11" customFormat="1" ht="30" customHeight="1" x14ac:dyDescent="0.35"/>
    <row r="895" s="11" customFormat="1" ht="30" customHeight="1" x14ac:dyDescent="0.35"/>
    <row r="896" s="11" customFormat="1" ht="30" customHeight="1" x14ac:dyDescent="0.35"/>
    <row r="897" s="11" customFormat="1" ht="30" customHeight="1" x14ac:dyDescent="0.35"/>
    <row r="898" s="11" customFormat="1" ht="30" customHeight="1" x14ac:dyDescent="0.35"/>
    <row r="899" s="11" customFormat="1" ht="30" customHeight="1" x14ac:dyDescent="0.35"/>
    <row r="900" s="11" customFormat="1" ht="30" customHeight="1" x14ac:dyDescent="0.35"/>
    <row r="901" s="11" customFormat="1" ht="30" customHeight="1" x14ac:dyDescent="0.35"/>
    <row r="902" s="11" customFormat="1" ht="30" customHeight="1" x14ac:dyDescent="0.35"/>
    <row r="903" s="11" customFormat="1" ht="30" customHeight="1" x14ac:dyDescent="0.35"/>
    <row r="904" s="11" customFormat="1" ht="30" customHeight="1" x14ac:dyDescent="0.35"/>
    <row r="905" s="11" customFormat="1" ht="30" customHeight="1" x14ac:dyDescent="0.35"/>
    <row r="906" s="11" customFormat="1" ht="30" customHeight="1" x14ac:dyDescent="0.35"/>
    <row r="907" s="11" customFormat="1" ht="30" customHeight="1" x14ac:dyDescent="0.35"/>
    <row r="908" s="11" customFormat="1" ht="30" customHeight="1" x14ac:dyDescent="0.35"/>
    <row r="909" s="11" customFormat="1" ht="30" customHeight="1" x14ac:dyDescent="0.35"/>
    <row r="910" s="11" customFormat="1" ht="30" customHeight="1" x14ac:dyDescent="0.35"/>
    <row r="911" s="11" customFormat="1" ht="30" customHeight="1" x14ac:dyDescent="0.35"/>
    <row r="912" s="11" customFormat="1" ht="30" customHeight="1" x14ac:dyDescent="0.35"/>
    <row r="913" s="11" customFormat="1" ht="30" customHeight="1" x14ac:dyDescent="0.35"/>
    <row r="914" s="11" customFormat="1" ht="30" customHeight="1" x14ac:dyDescent="0.35"/>
    <row r="915" s="11" customFormat="1" ht="30" customHeight="1" x14ac:dyDescent="0.35"/>
    <row r="916" s="11" customFormat="1" ht="30" customHeight="1" x14ac:dyDescent="0.35"/>
    <row r="917" s="11" customFormat="1" ht="30" customHeight="1" x14ac:dyDescent="0.35"/>
    <row r="918" s="11" customFormat="1" ht="30" customHeight="1" x14ac:dyDescent="0.35"/>
    <row r="919" s="11" customFormat="1" ht="30" customHeight="1" x14ac:dyDescent="0.35"/>
    <row r="920" s="11" customFormat="1" ht="30" customHeight="1" x14ac:dyDescent="0.35"/>
    <row r="921" s="11" customFormat="1" ht="30" customHeight="1" x14ac:dyDescent="0.35"/>
    <row r="922" s="11" customFormat="1" ht="30" customHeight="1" x14ac:dyDescent="0.35"/>
    <row r="923" s="11" customFormat="1" ht="30" customHeight="1" x14ac:dyDescent="0.35"/>
    <row r="924" s="11" customFormat="1" ht="30" customHeight="1" x14ac:dyDescent="0.35"/>
    <row r="925" s="11" customFormat="1" ht="30" customHeight="1" x14ac:dyDescent="0.35"/>
    <row r="926" s="11" customFormat="1" ht="30" customHeight="1" x14ac:dyDescent="0.35"/>
    <row r="927" s="11" customFormat="1" ht="30" customHeight="1" x14ac:dyDescent="0.35"/>
    <row r="928" s="11" customFormat="1" ht="30" customHeight="1" x14ac:dyDescent="0.35"/>
    <row r="929" s="11" customFormat="1" ht="30" customHeight="1" x14ac:dyDescent="0.35"/>
    <row r="930" s="11" customFormat="1" ht="30" customHeight="1" x14ac:dyDescent="0.35"/>
    <row r="931" s="11" customFormat="1" ht="30" customHeight="1" x14ac:dyDescent="0.35"/>
    <row r="932" s="11" customFormat="1" ht="30" customHeight="1" x14ac:dyDescent="0.35"/>
    <row r="933" s="11" customFormat="1" ht="30" customHeight="1" x14ac:dyDescent="0.35"/>
    <row r="934" s="11" customFormat="1" ht="30" customHeight="1" x14ac:dyDescent="0.35"/>
    <row r="935" s="11" customFormat="1" ht="30" customHeight="1" x14ac:dyDescent="0.35"/>
    <row r="936" s="11" customFormat="1" ht="30" customHeight="1" x14ac:dyDescent="0.35"/>
    <row r="937" s="11" customFormat="1" ht="30" customHeight="1" x14ac:dyDescent="0.35"/>
    <row r="938" s="11" customFormat="1" ht="30" customHeight="1" x14ac:dyDescent="0.35"/>
    <row r="939" s="11" customFormat="1" ht="30" customHeight="1" x14ac:dyDescent="0.35"/>
    <row r="940" s="11" customFormat="1" ht="30" customHeight="1" x14ac:dyDescent="0.35"/>
    <row r="941" s="11" customFormat="1" ht="30" customHeight="1" x14ac:dyDescent="0.35"/>
    <row r="942" s="11" customFormat="1" ht="30" customHeight="1" x14ac:dyDescent="0.35"/>
    <row r="943" s="11" customFormat="1" ht="30" customHeight="1" x14ac:dyDescent="0.35"/>
    <row r="944" s="11" customFormat="1" ht="30" customHeight="1" x14ac:dyDescent="0.35"/>
    <row r="945" s="11" customFormat="1" ht="30" customHeight="1" x14ac:dyDescent="0.35"/>
    <row r="946" s="11" customFormat="1" ht="30" customHeight="1" x14ac:dyDescent="0.35"/>
    <row r="947" s="11" customFormat="1" ht="30" customHeight="1" x14ac:dyDescent="0.35"/>
    <row r="948" s="11" customFormat="1" ht="30" customHeight="1" x14ac:dyDescent="0.35"/>
    <row r="949" s="11" customFormat="1" ht="30" customHeight="1" x14ac:dyDescent="0.35"/>
    <row r="950" s="11" customFormat="1" ht="30" customHeight="1" x14ac:dyDescent="0.35"/>
    <row r="951" s="11" customFormat="1" ht="30" customHeight="1" x14ac:dyDescent="0.35"/>
    <row r="952" s="11" customFormat="1" ht="30" customHeight="1" x14ac:dyDescent="0.35"/>
    <row r="953" s="11" customFormat="1" ht="30" customHeight="1" x14ac:dyDescent="0.35"/>
    <row r="954" s="11" customFormat="1" ht="30" customHeight="1" x14ac:dyDescent="0.35"/>
    <row r="955" s="11" customFormat="1" ht="30" customHeight="1" x14ac:dyDescent="0.35"/>
    <row r="956" s="11" customFormat="1" ht="30" customHeight="1" x14ac:dyDescent="0.35"/>
    <row r="957" s="11" customFormat="1" ht="30" customHeight="1" x14ac:dyDescent="0.35"/>
    <row r="958" s="11" customFormat="1" ht="30" customHeight="1" x14ac:dyDescent="0.35"/>
    <row r="959" s="11" customFormat="1" ht="30" customHeight="1" x14ac:dyDescent="0.35"/>
    <row r="960" s="11" customFormat="1" ht="30" customHeight="1" x14ac:dyDescent="0.35"/>
    <row r="961" s="11" customFormat="1" ht="30" customHeight="1" x14ac:dyDescent="0.35"/>
    <row r="962" s="11" customFormat="1" ht="30" customHeight="1" x14ac:dyDescent="0.35"/>
    <row r="963" s="11" customFormat="1" ht="30" customHeight="1" x14ac:dyDescent="0.35"/>
    <row r="964" s="11" customFormat="1" ht="30" customHeight="1" x14ac:dyDescent="0.35"/>
    <row r="965" s="11" customFormat="1" ht="30" customHeight="1" x14ac:dyDescent="0.35"/>
    <row r="966" s="11" customFormat="1" ht="30" customHeight="1" x14ac:dyDescent="0.35"/>
    <row r="967" s="11" customFormat="1" ht="30" customHeight="1" x14ac:dyDescent="0.35"/>
    <row r="968" s="11" customFormat="1" ht="30" customHeight="1" x14ac:dyDescent="0.35"/>
    <row r="969" s="11" customFormat="1" ht="30" customHeight="1" x14ac:dyDescent="0.35"/>
    <row r="970" s="11" customFormat="1" ht="30" customHeight="1" x14ac:dyDescent="0.35"/>
    <row r="971" s="11" customFormat="1" ht="30" customHeight="1" x14ac:dyDescent="0.35"/>
    <row r="972" s="11" customFormat="1" ht="30" customHeight="1" x14ac:dyDescent="0.35"/>
    <row r="973" s="11" customFormat="1" ht="30" customHeight="1" x14ac:dyDescent="0.35"/>
    <row r="974" s="11" customFormat="1" ht="30" customHeight="1" x14ac:dyDescent="0.35"/>
    <row r="975" s="11" customFormat="1" ht="30" customHeight="1" x14ac:dyDescent="0.35"/>
    <row r="976" s="11" customFormat="1" ht="30" customHeight="1" x14ac:dyDescent="0.35"/>
    <row r="977" s="11" customFormat="1" ht="30" customHeight="1" x14ac:dyDescent="0.35"/>
    <row r="978" s="11" customFormat="1" ht="30" customHeight="1" x14ac:dyDescent="0.35"/>
    <row r="979" s="11" customFormat="1" ht="30" customHeight="1" x14ac:dyDescent="0.35"/>
    <row r="980" s="11" customFormat="1" ht="30" customHeight="1" x14ac:dyDescent="0.35"/>
    <row r="981" s="11" customFormat="1" ht="30" customHeight="1" x14ac:dyDescent="0.35"/>
    <row r="982" s="11" customFormat="1" ht="30" customHeight="1" x14ac:dyDescent="0.35"/>
    <row r="983" s="11" customFormat="1" ht="30" customHeight="1" x14ac:dyDescent="0.35"/>
    <row r="984" s="11" customFormat="1" ht="30" customHeight="1" x14ac:dyDescent="0.35"/>
    <row r="985" s="11" customFormat="1" ht="30" customHeight="1" x14ac:dyDescent="0.35"/>
    <row r="986" s="11" customFormat="1" ht="30" customHeight="1" x14ac:dyDescent="0.35"/>
    <row r="987" s="11" customFormat="1" ht="30" customHeight="1" x14ac:dyDescent="0.35"/>
    <row r="988" s="11" customFormat="1" ht="30" customHeight="1" x14ac:dyDescent="0.35"/>
    <row r="989" s="11" customFormat="1" ht="30" customHeight="1" x14ac:dyDescent="0.35"/>
    <row r="990" s="11" customFormat="1" ht="30" customHeight="1" x14ac:dyDescent="0.35"/>
    <row r="991" s="11" customFormat="1" ht="30" customHeight="1" x14ac:dyDescent="0.35"/>
    <row r="992" s="11" customFormat="1" ht="30" customHeight="1" x14ac:dyDescent="0.35"/>
    <row r="993" s="11" customFormat="1" ht="30" customHeight="1" x14ac:dyDescent="0.35"/>
    <row r="994" s="11" customFormat="1" ht="30" customHeight="1" x14ac:dyDescent="0.35"/>
    <row r="995" s="11" customFormat="1" ht="30" customHeight="1" x14ac:dyDescent="0.35"/>
    <row r="996" s="11" customFormat="1" ht="30" customHeight="1" x14ac:dyDescent="0.35"/>
    <row r="997" s="11" customFormat="1" ht="30" customHeight="1" x14ac:dyDescent="0.35"/>
    <row r="998" s="11" customFormat="1" ht="30" customHeight="1" x14ac:dyDescent="0.35"/>
    <row r="999" s="11" customFormat="1" ht="30" customHeight="1" x14ac:dyDescent="0.35"/>
    <row r="1000" s="11" customFormat="1" ht="30" customHeight="1" x14ac:dyDescent="0.35"/>
  </sheetData>
  <autoFilter ref="A2:L65" xr:uid="{00000000-0009-0000-0000-000004000000}"/>
  <mergeCells count="5">
    <mergeCell ref="A1:B1"/>
    <mergeCell ref="C1:D1"/>
    <mergeCell ref="E1:F1"/>
    <mergeCell ref="G1:H1"/>
    <mergeCell ref="I1:M1"/>
  </mergeCells>
  <conditionalFormatting sqref="A2:L2 J3:L65">
    <cfRule type="cellIs" dxfId="114" priority="33" operator="equal">
      <formula>"n/a"</formula>
    </cfRule>
    <cfRule type="cellIs" dxfId="113" priority="34" operator="equal">
      <formula>"n/a"</formula>
    </cfRule>
    <cfRule type="cellIs" dxfId="112" priority="35" operator="equal">
      <formula>"n/a"</formula>
    </cfRule>
  </conditionalFormatting>
  <conditionalFormatting sqref="I3">
    <cfRule type="expression" dxfId="111" priority="8">
      <formula>" =MOD(ROW(),2)=1"</formula>
    </cfRule>
    <cfRule type="expression" dxfId="110" priority="9">
      <formula>" =MOD(ROW(),2)=1"</formula>
    </cfRule>
    <cfRule type="cellIs" dxfId="109" priority="10" operator="equal">
      <formula>0</formula>
    </cfRule>
    <cfRule type="cellIs" dxfId="108" priority="11" operator="equal">
      <formula>1</formula>
    </cfRule>
    <cfRule type="cellIs" dxfId="107" priority="12" operator="equal">
      <formula>"n/a"</formula>
    </cfRule>
    <cfRule type="cellIs" dxfId="106" priority="13" operator="equal">
      <formula>"n/a"</formula>
    </cfRule>
    <cfRule type="cellIs" dxfId="105" priority="14" operator="equal">
      <formula>"n/a"</formula>
    </cfRule>
  </conditionalFormatting>
  <conditionalFormatting sqref="I3:I52">
    <cfRule type="expression" dxfId="104" priority="1">
      <formula>" =MOD(ROW(),2)=1"</formula>
    </cfRule>
    <cfRule type="expression" dxfId="103" priority="2">
      <formula>" =MOD(ROW(),2)=1"</formula>
    </cfRule>
  </conditionalFormatting>
  <conditionalFormatting sqref="I3:I60">
    <cfRule type="cellIs" dxfId="102" priority="5" operator="equal">
      <formula>"n/a"</formula>
    </cfRule>
    <cfRule type="cellIs" dxfId="101" priority="6" operator="equal">
      <formula>"n/a"</formula>
    </cfRule>
    <cfRule type="cellIs" dxfId="100" priority="7" operator="equal">
      <formula>"n/a"</formula>
    </cfRule>
  </conditionalFormatting>
  <conditionalFormatting sqref="I3:I65">
    <cfRule type="cellIs" dxfId="99" priority="3" operator="equal">
      <formula>0</formula>
    </cfRule>
    <cfRule type="cellIs" dxfId="98" priority="4" operator="equal">
      <formula>1</formula>
    </cfRule>
  </conditionalFormatting>
  <conditionalFormatting sqref="I37">
    <cfRule type="expression" dxfId="97" priority="15">
      <formula>" =MOD(ROW(),2)=1"</formula>
    </cfRule>
    <cfRule type="expression" dxfId="96" priority="16">
      <formula>" =MOD(ROW(),2)=1"</formula>
    </cfRule>
    <cfRule type="cellIs" dxfId="95" priority="17" operator="equal">
      <formula>0</formula>
    </cfRule>
    <cfRule type="cellIs" dxfId="94" priority="18" operator="equal">
      <formula>1</formula>
    </cfRule>
    <cfRule type="cellIs" dxfId="93" priority="19" operator="equal">
      <formula>"n/a"</formula>
    </cfRule>
    <cfRule type="cellIs" dxfId="92" priority="20" operator="equal">
      <formula>"n/a"</formula>
    </cfRule>
    <cfRule type="cellIs" dxfId="91" priority="21" operator="equal">
      <formula>"n/a"</formula>
    </cfRule>
    <cfRule type="expression" dxfId="90" priority="22">
      <formula>" =MOD(ROW(),2)=1"</formula>
    </cfRule>
    <cfRule type="expression" dxfId="89" priority="23">
      <formula>" =MOD(ROW(),2)=1"</formula>
    </cfRule>
    <cfRule type="cellIs" dxfId="88" priority="24" operator="equal">
      <formula>0</formula>
    </cfRule>
    <cfRule type="cellIs" dxfId="87" priority="25" operator="equal">
      <formula>1</formula>
    </cfRule>
    <cfRule type="cellIs" dxfId="86" priority="26" operator="equal">
      <formula>"n/a"</formula>
    </cfRule>
    <cfRule type="cellIs" dxfId="85" priority="27" operator="equal">
      <formula>"n/a"</formula>
    </cfRule>
    <cfRule type="cellIs" dxfId="84" priority="28" operator="equal">
      <formula>"n/a"</formula>
    </cfRule>
  </conditionalFormatting>
  <conditionalFormatting sqref="J3:L65 A2:L2">
    <cfRule type="cellIs" dxfId="83" priority="31" operator="equal">
      <formula>0</formula>
    </cfRule>
    <cfRule type="cellIs" dxfId="82" priority="32" operator="equal">
      <formula>1</formula>
    </cfRule>
  </conditionalFormatting>
  <conditionalFormatting sqref="J3:L65">
    <cfRule type="expression" dxfId="81" priority="29">
      <formula>" =MOD(ROW(),2)=1"</formula>
    </cfRule>
    <cfRule type="expression" dxfId="80" priority="30">
      <formula>" =MOD(ROW(),2)=1"</formula>
    </cfRule>
  </conditionalFormatting>
  <dataValidations count="1">
    <dataValidation type="list" allowBlank="1" showErrorMessage="1" sqref="M3:M65 M106" xr:uid="{00000000-0002-0000-0400-000003000000}">
      <formula1>$M$101:$M$102</formula1>
    </dataValidation>
  </dataValidations>
  <printOptions horizontalCentered="1"/>
  <pageMargins left="0.70866141732283472" right="0.70866141732283472" top="0.74803149606299213" bottom="0.74803149606299213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400-000000000000}">
          <x14:formula1>
            <xm:f>'Please do not alter'!$L$2:$L$13</xm:f>
          </x14:formula1>
          <xm:sqref>G4 A6 G12:G14 E17 G16:G17 G19:G21 G24:G29 G33:G35 E37 G45:G49 C43 E42:E43 G37 E45:E46 C45:C49 G39:G43 C52 G52 C54 E54 G54 E56:E58 G56:G58 G61:G64 A61:A64 C61:C64 E61:E64 C56:C59</xm:sqref>
        </x14:dataValidation>
        <x14:dataValidation type="list" allowBlank="1" showErrorMessage="1" xr:uid="{00000000-0002-0000-0400-000001000000}">
          <x14:formula1>
            <xm:f>'Please do not alter'!$H$19:$H$27</xm:f>
          </x14:formula1>
          <xm:sqref>C66:C74</xm:sqref>
        </x14:dataValidation>
        <x14:dataValidation type="list" allowBlank="1" showErrorMessage="1" xr:uid="{00000000-0002-0000-0400-000002000000}">
          <x14:formula1>
            <xm:f>'Please do not alter'!$L$30:$L$35</xm:f>
          </x14:formula1>
          <xm:sqref>E66:E74</xm:sqref>
        </x14:dataValidation>
        <x14:dataValidation type="list" allowBlank="1" showErrorMessage="1" xr:uid="{00000000-0002-0000-0400-000004000000}">
          <x14:formula1>
            <xm:f>'Please do not alter'!$L$2:$L$5</xm:f>
          </x14:formula1>
          <xm:sqref>A66:A74</xm:sqref>
        </x14:dataValidation>
        <x14:dataValidation type="list" allowBlank="1" showErrorMessage="1" xr:uid="{00000000-0002-0000-0400-000005000000}">
          <x14:formula1>
            <xm:f>'Please do not alter'!$L$2:$L$12</xm:f>
          </x14:formula1>
          <xm:sqref>A3:A5 E3:E16 E18:E36 E38:E41 E65 C44 E44 C50:C51 C53 E47:E53 C55 E55 A7:A60 C60 E59:E60 A65 C65 C3:C42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000"/>
  <sheetViews>
    <sheetView workbookViewId="0">
      <pane ySplit="1" topLeftCell="A2" activePane="bottomLeft" state="frozen"/>
      <selection activeCell="E1" sqref="E1"/>
      <selection pane="bottomLeft" activeCell="F2" sqref="F2"/>
    </sheetView>
  </sheetViews>
  <sheetFormatPr defaultColWidth="14.453125" defaultRowHeight="30" customHeight="1" x14ac:dyDescent="0.35"/>
  <cols>
    <col min="1" max="3" width="20.54296875" style="11" customWidth="1"/>
    <col min="4" max="4" width="21.1796875" style="11" customWidth="1"/>
    <col min="5" max="7" width="20.54296875" style="11" customWidth="1"/>
    <col min="8" max="10" width="10.54296875" style="11" customWidth="1"/>
    <col min="11" max="12" width="25.54296875" style="11" hidden="1" customWidth="1"/>
    <col min="13" max="16384" width="14.453125" style="11"/>
  </cols>
  <sheetData>
    <row r="1" spans="1:23" s="101" customFormat="1" ht="30" customHeight="1" thickBot="1" x14ac:dyDescent="0.4">
      <c r="A1" s="158" t="s">
        <v>127</v>
      </c>
      <c r="B1" s="159"/>
      <c r="C1" s="160" t="s">
        <v>128</v>
      </c>
      <c r="D1" s="159"/>
      <c r="E1" s="161" t="s">
        <v>129</v>
      </c>
      <c r="F1" s="159"/>
      <c r="K1" s="104"/>
      <c r="L1" s="104"/>
    </row>
    <row r="2" spans="1:23" s="101" customFormat="1" ht="30" customHeight="1" thickBot="1" x14ac:dyDescent="0.4">
      <c r="A2" s="116" t="s">
        <v>130</v>
      </c>
      <c r="B2" s="105" t="s">
        <v>34</v>
      </c>
      <c r="C2" s="117" t="s">
        <v>130</v>
      </c>
      <c r="D2" s="106" t="s">
        <v>34</v>
      </c>
      <c r="E2" s="108" t="s">
        <v>130</v>
      </c>
      <c r="F2" s="108" t="s">
        <v>34</v>
      </c>
      <c r="G2" s="62" t="s">
        <v>35</v>
      </c>
      <c r="H2" s="63" t="s">
        <v>36</v>
      </c>
      <c r="I2" s="64" t="s">
        <v>37</v>
      </c>
      <c r="J2" s="119" t="s">
        <v>38</v>
      </c>
      <c r="K2" s="118" t="s">
        <v>131</v>
      </c>
      <c r="L2" s="110" t="s">
        <v>132</v>
      </c>
    </row>
    <row r="3" spans="1:23" ht="30" customHeight="1" x14ac:dyDescent="0.35">
      <c r="A3" s="141"/>
      <c r="B3" s="76"/>
      <c r="C3" s="141"/>
      <c r="D3" s="76"/>
      <c r="E3" s="141"/>
      <c r="F3" s="76"/>
      <c r="G3" s="66" t="str">
        <f>HYPERLINK("https://secondarylibrary.crestawards.org/a-balanced-diet/62137804","A balanced diet")</f>
        <v>A balanced diet</v>
      </c>
      <c r="H3" s="79">
        <v>0</v>
      </c>
      <c r="I3" s="111">
        <v>0</v>
      </c>
      <c r="J3" s="112">
        <v>1</v>
      </c>
      <c r="K3" s="44"/>
      <c r="L3" s="8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</row>
    <row r="4" spans="1:23" ht="30" customHeight="1" x14ac:dyDescent="0.35">
      <c r="A4" s="141"/>
      <c r="B4" s="84"/>
      <c r="C4" s="136"/>
      <c r="D4" s="84"/>
      <c r="E4" s="141" t="s">
        <v>133</v>
      </c>
      <c r="F4" s="84" t="s">
        <v>134</v>
      </c>
      <c r="G4" s="67" t="str">
        <f>HYPERLINK("https://secondarylibrary.crestawards.org/a-clean-break/62206002","A clean break")</f>
        <v>A clean break</v>
      </c>
      <c r="H4" s="86">
        <v>1</v>
      </c>
      <c r="I4" s="113">
        <v>0</v>
      </c>
      <c r="J4" s="112">
        <v>0</v>
      </c>
      <c r="K4" s="44"/>
      <c r="L4" s="8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</row>
    <row r="5" spans="1:23" ht="56.15" customHeight="1" x14ac:dyDescent="0.35">
      <c r="A5" s="141"/>
      <c r="B5" s="84"/>
      <c r="D5" s="84"/>
      <c r="E5" s="141" t="s">
        <v>133</v>
      </c>
      <c r="F5" s="84" t="s">
        <v>135</v>
      </c>
      <c r="G5" s="67" t="str">
        <f>HYPERLINK("https://secondarylibrary.crestawards.org/aerodynamic-sails/62275532","Aerodynamic sails")</f>
        <v>Aerodynamic sails</v>
      </c>
      <c r="H5" s="86">
        <v>0</v>
      </c>
      <c r="I5" s="113">
        <v>0</v>
      </c>
      <c r="J5" s="112">
        <v>1</v>
      </c>
      <c r="K5" s="44"/>
      <c r="L5" s="8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</row>
    <row r="6" spans="1:23" ht="30" customHeight="1" x14ac:dyDescent="0.35">
      <c r="A6" s="141"/>
      <c r="B6" s="84"/>
      <c r="C6" s="136"/>
      <c r="D6" s="84"/>
      <c r="E6" s="141" t="s">
        <v>133</v>
      </c>
      <c r="F6" s="84" t="s">
        <v>136</v>
      </c>
      <c r="G6" s="67" t="str">
        <f>HYPERLINK("https://secondarylibrary.crestawards.org/are-some-jeans-tougher/61716038","Are some jeans tougher")</f>
        <v>Are some jeans tougher</v>
      </c>
      <c r="H6" s="86">
        <v>0</v>
      </c>
      <c r="I6" s="113">
        <v>1</v>
      </c>
      <c r="J6" s="112">
        <v>0</v>
      </c>
      <c r="K6" s="44"/>
      <c r="L6" s="8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</row>
    <row r="7" spans="1:23" ht="30" customHeight="1" x14ac:dyDescent="0.35">
      <c r="A7" s="141"/>
      <c r="B7" s="84"/>
      <c r="C7" s="136" t="s">
        <v>137</v>
      </c>
      <c r="D7" s="84" t="s">
        <v>138</v>
      </c>
      <c r="E7" s="141"/>
      <c r="F7" s="84"/>
      <c r="G7" s="67" t="str">
        <f>HYPERLINK("https://secondarylibrary.crestawards.org/art-restoration/62214103","Art restoration")</f>
        <v>Art restoration</v>
      </c>
      <c r="H7" s="86">
        <v>0</v>
      </c>
      <c r="I7" s="113">
        <v>1</v>
      </c>
      <c r="J7" s="112">
        <v>0</v>
      </c>
      <c r="K7" s="44"/>
      <c r="L7" s="8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</row>
    <row r="8" spans="1:23" ht="43" customHeight="1" x14ac:dyDescent="0.35">
      <c r="A8" s="141"/>
      <c r="B8" s="84"/>
      <c r="C8" s="136"/>
      <c r="D8" s="84"/>
      <c r="E8" s="141" t="s">
        <v>139</v>
      </c>
      <c r="F8" s="84" t="s">
        <v>140</v>
      </c>
      <c r="G8" s="67" t="str">
        <f>HYPERLINK("https://secondarylibrary.crestawards.org/gold-grand-challenges/62452389","Biogas generator (Grand Challenge)")</f>
        <v>Biogas generator (Grand Challenge)</v>
      </c>
      <c r="H8" s="86">
        <v>0</v>
      </c>
      <c r="I8" s="113">
        <v>0</v>
      </c>
      <c r="J8" s="112">
        <v>1</v>
      </c>
      <c r="K8" s="44"/>
      <c r="L8" s="8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</row>
    <row r="9" spans="1:23" ht="30" customHeight="1" x14ac:dyDescent="0.35">
      <c r="A9" s="141"/>
      <c r="B9" s="84"/>
      <c r="C9" s="136"/>
      <c r="D9" s="84"/>
      <c r="E9" s="141"/>
      <c r="F9" s="84"/>
      <c r="G9" s="67" t="str">
        <f>HYPERLINK("https://secondarylibrary.crestawards.org/brighter-after-a-cup-of-tea/62137807","Brighter after a cup of tea")</f>
        <v>Brighter after a cup of tea</v>
      </c>
      <c r="H9" s="86">
        <v>0</v>
      </c>
      <c r="I9" s="113">
        <v>0</v>
      </c>
      <c r="J9" s="112">
        <v>1</v>
      </c>
      <c r="K9" s="44"/>
      <c r="L9" s="8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</row>
    <row r="10" spans="1:23" ht="30" customHeight="1" x14ac:dyDescent="0.35">
      <c r="A10" s="141" t="s">
        <v>141</v>
      </c>
      <c r="B10" s="84" t="s">
        <v>142</v>
      </c>
      <c r="C10" s="136"/>
      <c r="D10" s="84"/>
      <c r="E10" s="141" t="s">
        <v>143</v>
      </c>
      <c r="F10" s="84" t="s">
        <v>144</v>
      </c>
      <c r="G10" s="67" t="str">
        <f>HYPERLINK("https://secondarylibrary.crestawards.org/compare-suncreams/62137808","Compare different sun creams")</f>
        <v>Compare different sun creams</v>
      </c>
      <c r="H10" s="86">
        <v>0</v>
      </c>
      <c r="I10" s="113">
        <v>0</v>
      </c>
      <c r="J10" s="112">
        <v>1</v>
      </c>
      <c r="K10" s="44"/>
      <c r="L10" s="8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 spans="1:23" ht="30" customHeight="1" x14ac:dyDescent="0.35">
      <c r="A11" s="141"/>
      <c r="B11" s="84"/>
      <c r="C11" s="136"/>
      <c r="D11" s="84"/>
      <c r="E11" s="141" t="s">
        <v>133</v>
      </c>
      <c r="F11" s="84" t="s">
        <v>136</v>
      </c>
      <c r="G11" s="67" t="str">
        <f>HYPERLINK("https://secondarylibrary.crestawards.org/compare-fabric-properties/62137798","Compare fabric properties ")</f>
        <v xml:space="preserve">Compare fabric properties </v>
      </c>
      <c r="H11" s="86">
        <v>0</v>
      </c>
      <c r="I11" s="113">
        <v>0</v>
      </c>
      <c r="J11" s="112">
        <v>1</v>
      </c>
      <c r="K11" s="44"/>
      <c r="L11" s="8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 spans="1:23" ht="30" customHeight="1" x14ac:dyDescent="0.35">
      <c r="A12" s="141" t="s">
        <v>145</v>
      </c>
      <c r="B12" s="84" t="s">
        <v>146</v>
      </c>
      <c r="C12" s="136"/>
      <c r="D12" s="84"/>
      <c r="E12" s="141"/>
      <c r="F12" s="84"/>
      <c r="G12" s="67" t="str">
        <f>HYPERLINK("https://secondarylibrary.crestawards.org/cooking-pasta/62137416","Cooking pasta")</f>
        <v>Cooking pasta</v>
      </c>
      <c r="H12" s="86">
        <v>0</v>
      </c>
      <c r="I12" s="113">
        <v>1</v>
      </c>
      <c r="J12" s="112">
        <v>0</v>
      </c>
      <c r="K12" s="44"/>
      <c r="L12" s="84" t="s">
        <v>114</v>
      </c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</row>
    <row r="13" spans="1:23" ht="30" customHeight="1" x14ac:dyDescent="0.35">
      <c r="A13" s="141"/>
      <c r="B13" s="84"/>
      <c r="C13" s="136" t="s">
        <v>137</v>
      </c>
      <c r="D13" s="84" t="s">
        <v>147</v>
      </c>
      <c r="E13" s="141"/>
      <c r="F13" s="84"/>
      <c r="G13" s="67" t="str">
        <f>HYPERLINK("https://secondarylibrary.crestawards.org/detect-fraud-using-chromatography/62214116","Detect fraud using chromatography")</f>
        <v>Detect fraud using chromatography</v>
      </c>
      <c r="H13" s="86">
        <v>0</v>
      </c>
      <c r="I13" s="113">
        <v>1</v>
      </c>
      <c r="J13" s="112">
        <v>0</v>
      </c>
      <c r="K13" s="44" t="s">
        <v>148</v>
      </c>
      <c r="L13" s="84" t="s">
        <v>47</v>
      </c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</row>
    <row r="14" spans="1:23" ht="57.65" customHeight="1" x14ac:dyDescent="0.35">
      <c r="A14" s="141" t="s">
        <v>141</v>
      </c>
      <c r="B14" s="84" t="s">
        <v>149</v>
      </c>
      <c r="C14" s="136" t="s">
        <v>150</v>
      </c>
      <c r="D14" s="84" t="s">
        <v>151</v>
      </c>
      <c r="E14" s="141"/>
      <c r="F14" s="84"/>
      <c r="G14" s="67" t="str">
        <f>HYPERLINK("https://secondarylibrary.crestawards.org/detecting-drugs/62214113","Detecting drugs")</f>
        <v>Detecting drugs</v>
      </c>
      <c r="H14" s="86">
        <v>0</v>
      </c>
      <c r="I14" s="113">
        <v>1</v>
      </c>
      <c r="J14" s="112">
        <v>0</v>
      </c>
      <c r="K14" s="44" t="s">
        <v>148</v>
      </c>
      <c r="L14" s="84" t="s">
        <v>47</v>
      </c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</row>
    <row r="15" spans="1:23" ht="44.5" customHeight="1" x14ac:dyDescent="0.35">
      <c r="A15" s="141"/>
      <c r="B15" s="84"/>
      <c r="C15" s="136" t="s">
        <v>137</v>
      </c>
      <c r="D15" s="84" t="s">
        <v>152</v>
      </c>
      <c r="E15" s="141"/>
      <c r="F15" s="84"/>
      <c r="G15" s="67" t="str">
        <f>HYPERLINK("https://secondarylibrary.crestawards.org/detecting-food-fraud/61761932","Detecting food fraud")</f>
        <v>Detecting food fraud</v>
      </c>
      <c r="H15" s="86">
        <v>0</v>
      </c>
      <c r="I15" s="113">
        <v>0</v>
      </c>
      <c r="J15" s="112">
        <v>1</v>
      </c>
      <c r="K15" s="44"/>
      <c r="L15" s="8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</row>
    <row r="16" spans="1:23" ht="44.5" customHeight="1" x14ac:dyDescent="0.35">
      <c r="A16" s="141"/>
      <c r="B16" s="84"/>
      <c r="C16" s="136"/>
      <c r="D16" s="84"/>
      <c r="E16" s="141" t="s">
        <v>139</v>
      </c>
      <c r="F16" s="84" t="s">
        <v>153</v>
      </c>
      <c r="G16" s="67" t="str">
        <f>HYPERLINK("https://secondarylibrary.crestawards.org/fabrics-for-cold-weather-clothing/62214157","Fabrics for cold weather clothing")</f>
        <v>Fabrics for cold weather clothing</v>
      </c>
      <c r="H16" s="86">
        <v>0</v>
      </c>
      <c r="I16" s="113">
        <v>1</v>
      </c>
      <c r="J16" s="112">
        <v>0</v>
      </c>
      <c r="K16" s="44"/>
      <c r="L16" s="84" t="s">
        <v>154</v>
      </c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</row>
    <row r="17" spans="1:23" ht="30" customHeight="1" x14ac:dyDescent="0.35">
      <c r="A17" s="141"/>
      <c r="B17" s="84"/>
      <c r="C17" s="136" t="s">
        <v>137</v>
      </c>
      <c r="D17" s="84" t="s">
        <v>155</v>
      </c>
      <c r="E17" s="141" t="s">
        <v>133</v>
      </c>
      <c r="F17" s="84" t="s">
        <v>156</v>
      </c>
      <c r="G17" s="67" t="str">
        <f>HYPERLINK("https://secondarylibrary.crestawards.org/fraud-detection-testing-metals/61716030","Fraud detection: testing metals")</f>
        <v>Fraud detection: testing metals</v>
      </c>
      <c r="H17" s="86">
        <v>1</v>
      </c>
      <c r="I17" s="113">
        <v>0</v>
      </c>
      <c r="J17" s="112">
        <v>0</v>
      </c>
      <c r="K17" s="44" t="s">
        <v>156</v>
      </c>
      <c r="L17" s="84" t="s">
        <v>157</v>
      </c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</row>
    <row r="18" spans="1:23" ht="44.15" customHeight="1" x14ac:dyDescent="0.35">
      <c r="A18" s="141"/>
      <c r="B18" s="84"/>
      <c r="C18" s="136"/>
      <c r="D18" s="84"/>
      <c r="E18" s="141" t="s">
        <v>139</v>
      </c>
      <c r="F18" s="84" t="s">
        <v>158</v>
      </c>
      <c r="G18" s="67" t="str">
        <f>HYPERLINK("https://secondarylibrary.crestawards.org/gold-grand-challenges/62452389","Green building design (Grand Challenge)")</f>
        <v>Green building design (Grand Challenge)</v>
      </c>
      <c r="H18" s="86">
        <v>0</v>
      </c>
      <c r="I18" s="113">
        <v>0</v>
      </c>
      <c r="J18" s="112">
        <v>1</v>
      </c>
      <c r="K18" s="85"/>
      <c r="L18" s="8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</row>
    <row r="19" spans="1:23" ht="41.15" customHeight="1" x14ac:dyDescent="0.35">
      <c r="A19" s="141"/>
      <c r="B19" s="84"/>
      <c r="C19" s="136"/>
      <c r="D19" s="84"/>
      <c r="E19" s="141" t="s">
        <v>133</v>
      </c>
      <c r="F19" s="84" t="s">
        <v>159</v>
      </c>
      <c r="G19" s="67" t="str">
        <f>HYPERLINK("https://secondarylibrary.crestawards.org/hit-and-run/61716032","Hit and run")</f>
        <v>Hit and run</v>
      </c>
      <c r="H19" s="86">
        <v>0</v>
      </c>
      <c r="I19" s="113">
        <v>1</v>
      </c>
      <c r="J19" s="112">
        <v>0</v>
      </c>
      <c r="K19" s="85" t="s">
        <v>160</v>
      </c>
      <c r="L19" s="84" t="s">
        <v>161</v>
      </c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</row>
    <row r="20" spans="1:23" ht="70" customHeight="1" x14ac:dyDescent="0.35">
      <c r="A20" s="141"/>
      <c r="B20" s="84"/>
      <c r="C20" s="136"/>
      <c r="D20" s="84"/>
      <c r="E20" s="141" t="s">
        <v>139</v>
      </c>
      <c r="F20" s="84" t="s">
        <v>162</v>
      </c>
      <c r="G20" s="67" t="str">
        <f>HYPERLINK("https://secondarylibrary.crestawards.org/how-do-rockets-work/61716036","How do rockets work?")</f>
        <v>How do rockets work?</v>
      </c>
      <c r="H20" s="86">
        <v>1</v>
      </c>
      <c r="I20" s="113">
        <v>0</v>
      </c>
      <c r="J20" s="112">
        <v>0</v>
      </c>
      <c r="K20" s="85" t="s">
        <v>160</v>
      </c>
      <c r="L20" s="8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  <row r="21" spans="1:23" ht="30" customHeight="1" x14ac:dyDescent="0.35">
      <c r="A21" s="141" t="s">
        <v>141</v>
      </c>
      <c r="B21" s="84" t="s">
        <v>163</v>
      </c>
      <c r="C21" s="136" t="s">
        <v>164</v>
      </c>
      <c r="D21" s="84" t="s">
        <v>165</v>
      </c>
      <c r="E21" s="141"/>
      <c r="F21" s="84"/>
      <c r="G21" s="67" t="str">
        <f>HYPERLINK("https://secondarylibrary.crestawards.org/how-healthy-is-your-spread/62214120","How healthy is your spread")</f>
        <v>How healthy is your spread</v>
      </c>
      <c r="H21" s="86">
        <v>0</v>
      </c>
      <c r="I21" s="113">
        <v>1</v>
      </c>
      <c r="J21" s="112">
        <v>0</v>
      </c>
      <c r="K21" s="85" t="s">
        <v>166</v>
      </c>
      <c r="L21" s="84" t="s">
        <v>63</v>
      </c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</row>
    <row r="22" spans="1:23" ht="30" customHeight="1" x14ac:dyDescent="0.35">
      <c r="A22" s="141" t="s">
        <v>145</v>
      </c>
      <c r="B22" s="84" t="s">
        <v>167</v>
      </c>
      <c r="C22" s="136" t="s">
        <v>164</v>
      </c>
      <c r="D22" s="84" t="s">
        <v>168</v>
      </c>
      <c r="E22" s="141"/>
      <c r="F22" s="84"/>
      <c r="G22" s="67" t="str">
        <f>HYPERLINK("https://secondarylibrary.crestawards.org/how-much-starch-is-in-a-potato/62137799","How much starch is in a potato")</f>
        <v>How much starch is in a potato</v>
      </c>
      <c r="H22" s="86">
        <v>0</v>
      </c>
      <c r="I22" s="113">
        <v>0</v>
      </c>
      <c r="J22" s="112">
        <v>1</v>
      </c>
      <c r="K22" s="85" t="s">
        <v>169</v>
      </c>
      <c r="L22" s="84" t="s">
        <v>114</v>
      </c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</row>
    <row r="23" spans="1:23" ht="30" customHeight="1" x14ac:dyDescent="0.35">
      <c r="A23" s="141" t="s">
        <v>170</v>
      </c>
      <c r="B23" s="84" t="s">
        <v>64</v>
      </c>
      <c r="C23" s="85"/>
      <c r="D23" s="84"/>
      <c r="E23" s="141" t="s">
        <v>171</v>
      </c>
      <c r="F23" s="84" t="s">
        <v>172</v>
      </c>
      <c r="G23" s="67" t="str">
        <f>HYPERLINK("https://secondarylibrary.crestawards.org/how-quick-are-your-reactions/62275536","How quick are your reactions?")</f>
        <v>How quick are your reactions?</v>
      </c>
      <c r="H23" s="86">
        <v>0</v>
      </c>
      <c r="I23" s="113">
        <v>0</v>
      </c>
      <c r="J23" s="112">
        <v>1</v>
      </c>
      <c r="K23" s="85"/>
      <c r="L23" s="8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</row>
    <row r="24" spans="1:23" ht="30" customHeight="1" x14ac:dyDescent="0.35">
      <c r="A24" s="141" t="s">
        <v>170</v>
      </c>
      <c r="B24" s="84" t="s">
        <v>64</v>
      </c>
      <c r="C24" s="136"/>
      <c r="D24" s="84"/>
      <c r="E24" s="141" t="s">
        <v>171</v>
      </c>
      <c r="F24" s="84" t="s">
        <v>172</v>
      </c>
      <c r="G24" s="67" t="str">
        <f>HYPERLINK("https://secondarylibrary.crestawards.org/how-steady-is-your-hand/61716042","How steady is your hand")</f>
        <v>How steady is your hand</v>
      </c>
      <c r="H24" s="86">
        <v>0</v>
      </c>
      <c r="I24" s="113">
        <v>1</v>
      </c>
      <c r="J24" s="112">
        <v>0</v>
      </c>
      <c r="K24" s="85" t="s">
        <v>173</v>
      </c>
      <c r="L24" s="84" t="s">
        <v>64</v>
      </c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</row>
    <row r="25" spans="1:23" ht="30" customHeight="1" x14ac:dyDescent="0.35">
      <c r="A25" s="141"/>
      <c r="B25" s="84"/>
      <c r="C25" s="136"/>
      <c r="D25" s="84"/>
      <c r="E25" s="141" t="s">
        <v>133</v>
      </c>
      <c r="F25" s="84" t="s">
        <v>136</v>
      </c>
      <c r="G25" s="67" t="str">
        <f>HYPERLINK("https://secondarylibrary.crestawards.org/how-strong-are-climbing-ropes/62137420","How strong are climbing ropes")</f>
        <v>How strong are climbing ropes</v>
      </c>
      <c r="H25" s="86">
        <v>0</v>
      </c>
      <c r="I25" s="113">
        <v>1</v>
      </c>
      <c r="J25" s="112">
        <v>0</v>
      </c>
      <c r="K25" s="85"/>
      <c r="L25" s="8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</row>
    <row r="26" spans="1:23" ht="30" customHeight="1" x14ac:dyDescent="0.35">
      <c r="A26" s="141"/>
      <c r="B26" s="84"/>
      <c r="C26" s="85"/>
      <c r="D26" s="84"/>
      <c r="E26" s="141" t="s">
        <v>143</v>
      </c>
      <c r="F26" s="84" t="s">
        <v>174</v>
      </c>
      <c r="G26" s="68" t="s">
        <v>69</v>
      </c>
      <c r="H26" s="86">
        <v>1</v>
      </c>
      <c r="I26" s="113">
        <v>0</v>
      </c>
      <c r="J26" s="112">
        <v>0</v>
      </c>
      <c r="K26" s="85"/>
      <c r="L26" s="8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</row>
    <row r="27" spans="1:23" ht="43" customHeight="1" x14ac:dyDescent="0.35">
      <c r="A27" s="141"/>
      <c r="B27" s="84"/>
      <c r="C27" s="136" t="s">
        <v>175</v>
      </c>
      <c r="D27" s="84" t="s">
        <v>176</v>
      </c>
      <c r="E27" s="141"/>
      <c r="F27" s="84"/>
      <c r="G27" s="69" t="str">
        <f>HYPERLINK("https://secondarylibrary.crestawards.org/silver-grand-challenges/62452387","Hydrogen fuel cell (Grand Challenge)")</f>
        <v>Hydrogen fuel cell (Grand Challenge)</v>
      </c>
      <c r="H27" s="86">
        <v>0</v>
      </c>
      <c r="I27" s="113">
        <v>1</v>
      </c>
      <c r="J27" s="112">
        <v>0</v>
      </c>
      <c r="K27" s="85"/>
      <c r="L27" s="8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</row>
    <row r="28" spans="1:23" ht="43.5" customHeight="1" x14ac:dyDescent="0.35">
      <c r="A28" s="141" t="s">
        <v>177</v>
      </c>
      <c r="B28" s="84" t="s">
        <v>178</v>
      </c>
      <c r="C28" s="136" t="s">
        <v>150</v>
      </c>
      <c r="D28" s="84" t="s">
        <v>179</v>
      </c>
      <c r="E28" s="141"/>
      <c r="F28" s="84"/>
      <c r="G28" s="67" t="str">
        <f>HYPERLINK("https://secondarylibrary.crestawards.org/ileaps-climate-science-silver-resources/62671813","In the air (Climate Science)")</f>
        <v>In the air (Climate Science)</v>
      </c>
      <c r="H28" s="86">
        <v>0</v>
      </c>
      <c r="I28" s="113">
        <v>1</v>
      </c>
      <c r="J28" s="112">
        <v>0</v>
      </c>
      <c r="K28" s="85"/>
      <c r="L28" s="8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</row>
    <row r="29" spans="1:23" ht="43.5" customHeight="1" x14ac:dyDescent="0.35">
      <c r="A29" s="141"/>
      <c r="B29" s="84"/>
      <c r="C29" s="136"/>
      <c r="D29" s="84"/>
      <c r="E29" s="141" t="s">
        <v>139</v>
      </c>
      <c r="F29" s="84" t="s">
        <v>153</v>
      </c>
      <c r="G29" s="67" t="str">
        <f>HYPERLINK("https://secondarylibrary.crestawards.org/insulating-fabrics/61716039","Insulating fabrics")</f>
        <v>Insulating fabrics</v>
      </c>
      <c r="H29" s="86">
        <v>1</v>
      </c>
      <c r="I29" s="113">
        <v>0</v>
      </c>
      <c r="J29" s="112">
        <v>0</v>
      </c>
      <c r="K29" s="85"/>
      <c r="L29" s="84" t="s">
        <v>154</v>
      </c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</row>
    <row r="30" spans="1:23" ht="42" customHeight="1" x14ac:dyDescent="0.35">
      <c r="A30" s="141"/>
      <c r="B30" s="84"/>
      <c r="C30" s="136" t="s">
        <v>180</v>
      </c>
      <c r="D30" s="84" t="s">
        <v>181</v>
      </c>
      <c r="E30" s="141" t="s">
        <v>133</v>
      </c>
      <c r="F30" s="84" t="s">
        <v>182</v>
      </c>
      <c r="G30" s="68" t="s">
        <v>75</v>
      </c>
      <c r="H30" s="86">
        <v>0</v>
      </c>
      <c r="I30" s="113">
        <v>0</v>
      </c>
      <c r="J30" s="112">
        <v>1</v>
      </c>
      <c r="K30" s="85" t="s">
        <v>183</v>
      </c>
      <c r="L30" s="8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</row>
    <row r="31" spans="1:23" ht="41.5" customHeight="1" x14ac:dyDescent="0.35">
      <c r="A31" s="141"/>
      <c r="B31" s="84"/>
      <c r="C31" s="136"/>
      <c r="D31" s="84"/>
      <c r="E31" s="141" t="s">
        <v>133</v>
      </c>
      <c r="F31" s="84" t="s">
        <v>184</v>
      </c>
      <c r="G31" s="67" t="str">
        <f>HYPERLINK("https://secondarylibrary.crestawards.org/investigating-crash-damage/62275539","Investigating crash damage")</f>
        <v>Investigating crash damage</v>
      </c>
      <c r="H31" s="86">
        <v>0</v>
      </c>
      <c r="I31" s="113">
        <v>0</v>
      </c>
      <c r="J31" s="112">
        <v>1</v>
      </c>
      <c r="K31" s="85" t="s">
        <v>185</v>
      </c>
      <c r="L31" s="84" t="s">
        <v>161</v>
      </c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</row>
    <row r="32" spans="1:23" ht="44.5" customHeight="1" x14ac:dyDescent="0.35">
      <c r="A32" s="141" t="s">
        <v>186</v>
      </c>
      <c r="B32" s="84" t="s">
        <v>187</v>
      </c>
      <c r="C32" s="85" t="s">
        <v>137</v>
      </c>
      <c r="D32" s="84" t="s">
        <v>83</v>
      </c>
      <c r="E32" s="141"/>
      <c r="F32" s="84"/>
      <c r="G32" s="67" t="str">
        <f>HYPERLINK("https://secondarylibrary.crestawards.org/investigating-vitamin-supplements/62137803","Investigating vitamin supplements")</f>
        <v>Investigating vitamin supplements</v>
      </c>
      <c r="H32" s="86">
        <v>0</v>
      </c>
      <c r="I32" s="113">
        <v>0</v>
      </c>
      <c r="J32" s="112">
        <v>1</v>
      </c>
      <c r="K32" s="85"/>
      <c r="L32" s="8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</row>
    <row r="33" spans="1:23" ht="54" customHeight="1" x14ac:dyDescent="0.35">
      <c r="A33" s="141"/>
      <c r="B33" s="84"/>
      <c r="C33" s="85"/>
      <c r="D33" s="84"/>
      <c r="E33" s="141"/>
      <c r="F33" s="84" t="s">
        <v>188</v>
      </c>
      <c r="G33" s="67" t="str">
        <f>HYPERLINK("https://secondarylibrary.crestawards.org/make-a-rollercoaster-faster/62205990","Make a rollercoaster faster")</f>
        <v>Make a rollercoaster faster</v>
      </c>
      <c r="H33" s="86">
        <v>1</v>
      </c>
      <c r="I33" s="113">
        <v>0</v>
      </c>
      <c r="J33" s="112">
        <v>0</v>
      </c>
      <c r="K33" s="85" t="s">
        <v>189</v>
      </c>
      <c r="L33" s="8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</row>
    <row r="34" spans="1:23" ht="30" customHeight="1" x14ac:dyDescent="0.35">
      <c r="A34" s="141"/>
      <c r="B34" s="84"/>
      <c r="C34" s="85" t="s">
        <v>137</v>
      </c>
      <c r="D34" s="84" t="s">
        <v>190</v>
      </c>
      <c r="E34" s="141"/>
      <c r="F34" s="84"/>
      <c r="G34" s="67" t="str">
        <f>HYPERLINK("https://secondarylibrary.crestawards.org/make-and-analyse-painkillers/62214127","Make and analyse pain relievers")</f>
        <v>Make and analyse pain relievers</v>
      </c>
      <c r="H34" s="86">
        <v>0</v>
      </c>
      <c r="I34" s="113">
        <v>1</v>
      </c>
      <c r="J34" s="112">
        <v>0</v>
      </c>
      <c r="K34" s="85" t="s">
        <v>148</v>
      </c>
      <c r="L34" s="84" t="s">
        <v>47</v>
      </c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</row>
    <row r="35" spans="1:23" ht="44.15" customHeight="1" x14ac:dyDescent="0.35">
      <c r="A35" s="141"/>
      <c r="B35" s="84"/>
      <c r="C35" s="136" t="s">
        <v>150</v>
      </c>
      <c r="D35" s="84" t="s">
        <v>191</v>
      </c>
      <c r="E35" s="141" t="s">
        <v>133</v>
      </c>
      <c r="F35" s="84" t="s">
        <v>192</v>
      </c>
      <c r="G35" s="67" t="str">
        <f>HYPERLINK("https://secondarylibrary.crestawards.org/measuring-alcohol-content/62214138","Measuring alcohol content")</f>
        <v>Measuring alcohol content</v>
      </c>
      <c r="H35" s="86">
        <v>0</v>
      </c>
      <c r="I35" s="113">
        <v>1</v>
      </c>
      <c r="J35" s="112">
        <v>0</v>
      </c>
      <c r="K35" s="44" t="s">
        <v>156</v>
      </c>
      <c r="L35" s="84" t="s">
        <v>157</v>
      </c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</row>
    <row r="36" spans="1:23" ht="41.15" customHeight="1" x14ac:dyDescent="0.35">
      <c r="A36" s="141"/>
      <c r="B36" s="84"/>
      <c r="C36" s="85"/>
      <c r="D36" s="84"/>
      <c r="E36" s="141" t="s">
        <v>133</v>
      </c>
      <c r="F36" s="84" t="s">
        <v>134</v>
      </c>
      <c r="G36" s="68" t="s">
        <v>80</v>
      </c>
      <c r="H36" s="86">
        <v>0</v>
      </c>
      <c r="I36" s="113">
        <v>0</v>
      </c>
      <c r="J36" s="112">
        <v>1</v>
      </c>
      <c r="K36" s="85"/>
      <c r="L36" s="8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</row>
    <row r="37" spans="1:23" ht="54.65" customHeight="1" x14ac:dyDescent="0.35">
      <c r="A37" s="141"/>
      <c r="B37" s="84"/>
      <c r="C37" s="136" t="s">
        <v>150</v>
      </c>
      <c r="D37" s="84" t="s">
        <v>193</v>
      </c>
      <c r="E37" s="141"/>
      <c r="F37" s="84"/>
      <c r="G37" s="67" t="str">
        <f>HYPERLINK("https://secondarylibrary.crestawards.org/monitoring-acid-rain/62206088","Monitoring acid rain")</f>
        <v>Monitoring acid rain</v>
      </c>
      <c r="H37" s="86">
        <v>1</v>
      </c>
      <c r="I37" s="113">
        <v>0</v>
      </c>
      <c r="J37" s="112">
        <v>0</v>
      </c>
      <c r="K37" s="85" t="s">
        <v>166</v>
      </c>
      <c r="L37" s="84" t="s">
        <v>63</v>
      </c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</row>
    <row r="38" spans="1:23" ht="30" customHeight="1" x14ac:dyDescent="0.35">
      <c r="A38" s="141"/>
      <c r="B38" s="84"/>
      <c r="C38" s="85" t="s">
        <v>137</v>
      </c>
      <c r="D38" s="84" t="s">
        <v>83</v>
      </c>
      <c r="E38" s="141"/>
      <c r="F38" s="84"/>
      <c r="G38" s="67" t="str">
        <f>HYPERLINK("https://secondarylibrary.crestawards.org/monitoring-lead-pollution/62275540","Monitoring lead pollution")</f>
        <v>Monitoring lead pollution</v>
      </c>
      <c r="H38" s="86">
        <v>0</v>
      </c>
      <c r="I38" s="113">
        <v>0</v>
      </c>
      <c r="J38" s="112">
        <v>1</v>
      </c>
      <c r="K38" s="85"/>
      <c r="L38" s="8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</row>
    <row r="39" spans="1:23" ht="71.150000000000006" customHeight="1" x14ac:dyDescent="0.35">
      <c r="A39" s="141" t="s">
        <v>177</v>
      </c>
      <c r="B39" s="84" t="s">
        <v>194</v>
      </c>
      <c r="C39" s="85" t="s">
        <v>137</v>
      </c>
      <c r="D39" s="84" t="s">
        <v>195</v>
      </c>
      <c r="E39" s="141"/>
      <c r="F39" s="84"/>
      <c r="G39" s="67" t="str">
        <f>HYPERLINK("https://secondarylibrary.crestawards.org/monitoring-water-pollution/62214145","Monitoring water pollution")</f>
        <v>Monitoring water pollution</v>
      </c>
      <c r="H39" s="86">
        <v>0</v>
      </c>
      <c r="I39" s="113">
        <v>1</v>
      </c>
      <c r="J39" s="112">
        <v>0</v>
      </c>
      <c r="K39" s="85"/>
      <c r="L39" s="8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</row>
    <row r="40" spans="1:23" ht="30" customHeight="1" x14ac:dyDescent="0.35">
      <c r="A40" s="141" t="s">
        <v>170</v>
      </c>
      <c r="B40" s="84" t="s">
        <v>196</v>
      </c>
      <c r="C40" s="85" t="s">
        <v>137</v>
      </c>
      <c r="D40" s="91" t="s">
        <v>197</v>
      </c>
      <c r="E40" s="141"/>
      <c r="F40" s="91"/>
      <c r="G40" s="67" t="str">
        <f>HYPERLINK("https://secondarylibrary.crestawards.org/oral-rehydration-therapies/62137365","Oral rehydration therapies")</f>
        <v>Oral rehydration therapies</v>
      </c>
      <c r="H40" s="86">
        <v>0</v>
      </c>
      <c r="I40" s="113">
        <v>1</v>
      </c>
      <c r="J40" s="112">
        <v>0</v>
      </c>
      <c r="K40" s="85" t="s">
        <v>166</v>
      </c>
      <c r="L40" s="84" t="s">
        <v>86</v>
      </c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</row>
    <row r="41" spans="1:23" ht="30" customHeight="1" x14ac:dyDescent="0.35">
      <c r="A41" s="141" t="s">
        <v>170</v>
      </c>
      <c r="B41" s="84" t="s">
        <v>198</v>
      </c>
      <c r="C41" s="136" t="s">
        <v>180</v>
      </c>
      <c r="D41" s="84" t="s">
        <v>199</v>
      </c>
      <c r="E41" s="141"/>
      <c r="F41" s="84"/>
      <c r="G41" s="67" t="str">
        <f>HYPERLINK("https://secondarylibrary.crestawards.org/plant-growth-and-fertilisers/61716040","Plant growth and fertilisers")</f>
        <v>Plant growth and fertilisers</v>
      </c>
      <c r="H41" s="86">
        <v>0</v>
      </c>
      <c r="I41" s="113">
        <v>1</v>
      </c>
      <c r="J41" s="112">
        <v>0</v>
      </c>
      <c r="K41" s="85" t="s">
        <v>166</v>
      </c>
      <c r="L41" s="84" t="s">
        <v>200</v>
      </c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 spans="1:23" ht="30" customHeight="1" x14ac:dyDescent="0.35">
      <c r="A42" s="141" t="s">
        <v>177</v>
      </c>
      <c r="B42" s="84" t="s">
        <v>198</v>
      </c>
      <c r="C42" s="85"/>
      <c r="D42" s="84"/>
      <c r="E42" s="141"/>
      <c r="F42" s="84"/>
      <c r="G42" s="67" t="str">
        <f>HYPERLINK("https://secondarylibrary.crestawards.org/plant-nutrients/61716041","Plant growth and nutrients")</f>
        <v>Plant growth and nutrients</v>
      </c>
      <c r="H42" s="86">
        <v>1</v>
      </c>
      <c r="I42" s="113">
        <v>0</v>
      </c>
      <c r="J42" s="112">
        <v>0</v>
      </c>
      <c r="K42" s="85"/>
      <c r="L42" s="8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spans="1:23" ht="30" customHeight="1" x14ac:dyDescent="0.35">
      <c r="A43" s="141"/>
      <c r="B43" s="84"/>
      <c r="C43" s="85"/>
      <c r="D43" s="84"/>
      <c r="E43" s="141" t="s">
        <v>133</v>
      </c>
      <c r="F43" s="84" t="s">
        <v>156</v>
      </c>
      <c r="G43" s="67" t="str">
        <f>HYPERLINK("https://secondarylibrary.crestawards.org/quality-control/62206092","Quality control")</f>
        <v>Quality control</v>
      </c>
      <c r="H43" s="86">
        <v>1</v>
      </c>
      <c r="I43" s="113">
        <v>0</v>
      </c>
      <c r="J43" s="112">
        <v>0</v>
      </c>
      <c r="K43" s="85" t="s">
        <v>156</v>
      </c>
      <c r="L43" s="84" t="s">
        <v>157</v>
      </c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 spans="1:23" ht="30" customHeight="1" x14ac:dyDescent="0.35">
      <c r="A44" s="141"/>
      <c r="B44" s="84"/>
      <c r="C44" s="85" t="s">
        <v>137</v>
      </c>
      <c r="D44" s="84" t="s">
        <v>201</v>
      </c>
      <c r="E44" s="141"/>
      <c r="F44" s="84"/>
      <c r="G44" s="68" t="s">
        <v>93</v>
      </c>
      <c r="H44" s="86">
        <v>0</v>
      </c>
      <c r="I44" s="113">
        <v>0</v>
      </c>
      <c r="J44" s="112">
        <v>1</v>
      </c>
      <c r="K44" s="85"/>
      <c r="L44" s="84" t="s">
        <v>63</v>
      </c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spans="1:23" ht="42" customHeight="1" x14ac:dyDescent="0.35">
      <c r="A45" s="141"/>
      <c r="B45" s="84"/>
      <c r="C45" s="85" t="s">
        <v>137</v>
      </c>
      <c r="D45" s="84" t="s">
        <v>202</v>
      </c>
      <c r="E45" s="141" t="s">
        <v>203</v>
      </c>
      <c r="F45" s="84" t="s">
        <v>204</v>
      </c>
      <c r="G45" s="67" t="str">
        <f>HYPERLINK("https://secondarylibrary.crestawards.org/revealing-fingerprints/62206096","Revealing fingerprints")</f>
        <v>Revealing fingerprints</v>
      </c>
      <c r="H45" s="86">
        <v>1</v>
      </c>
      <c r="I45" s="113">
        <v>0</v>
      </c>
      <c r="J45" s="112">
        <v>0</v>
      </c>
      <c r="K45" s="85"/>
      <c r="L45" s="8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</row>
    <row r="46" spans="1:23" ht="30" customHeight="1" x14ac:dyDescent="0.35">
      <c r="A46" s="141"/>
      <c r="B46" s="84"/>
      <c r="C46" s="85"/>
      <c r="D46" s="84"/>
      <c r="E46" s="141"/>
      <c r="F46" s="84"/>
      <c r="G46" s="67" t="str">
        <f>HYPERLINK("https://secondarylibrary.crestawards.org/sailing-clothing/61716037","Sailing clothing")</f>
        <v>Sailing clothing</v>
      </c>
      <c r="H46" s="86">
        <v>1</v>
      </c>
      <c r="I46" s="113">
        <v>0</v>
      </c>
      <c r="J46" s="112">
        <v>0</v>
      </c>
      <c r="K46" s="85"/>
      <c r="L46" s="8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</row>
    <row r="47" spans="1:23" ht="30" customHeight="1" x14ac:dyDescent="0.35">
      <c r="A47" s="141" t="s">
        <v>164</v>
      </c>
      <c r="B47" s="84" t="s">
        <v>205</v>
      </c>
      <c r="C47" s="136" t="s">
        <v>175</v>
      </c>
      <c r="D47" s="84" t="s">
        <v>98</v>
      </c>
      <c r="E47" s="141"/>
      <c r="F47" s="84"/>
      <c r="G47" s="67" t="str">
        <f>HYPERLINK("https://secondarylibrary.crestawards.org/shampoo-and-hair-types/62137441","Shampoo and hair types")</f>
        <v>Shampoo and hair types</v>
      </c>
      <c r="H47" s="86">
        <v>0</v>
      </c>
      <c r="I47" s="113">
        <v>1</v>
      </c>
      <c r="J47" s="112">
        <v>0</v>
      </c>
      <c r="K47" s="85" t="s">
        <v>206</v>
      </c>
      <c r="L47" s="8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</row>
    <row r="48" spans="1:23" ht="41.15" customHeight="1" x14ac:dyDescent="0.35">
      <c r="A48" s="141" t="s">
        <v>141</v>
      </c>
      <c r="B48" s="84" t="s">
        <v>142</v>
      </c>
      <c r="C48" s="136"/>
      <c r="D48" s="84"/>
      <c r="E48" s="141" t="s">
        <v>203</v>
      </c>
      <c r="F48" s="84" t="s">
        <v>144</v>
      </c>
      <c r="G48" s="67" t="str">
        <f>HYPERLINK("https://secondarylibrary.crestawards.org/testing-suncreams/62137428","Testing suncreams")</f>
        <v>Testing suncreams</v>
      </c>
      <c r="H48" s="86">
        <v>0</v>
      </c>
      <c r="I48" s="113">
        <v>1</v>
      </c>
      <c r="J48" s="112">
        <v>0</v>
      </c>
      <c r="K48" s="85" t="s">
        <v>207</v>
      </c>
      <c r="L48" s="8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</row>
    <row r="49" spans="1:23" ht="30" customHeight="1" x14ac:dyDescent="0.35">
      <c r="A49" s="141"/>
      <c r="B49" s="84"/>
      <c r="C49" s="136" t="s">
        <v>175</v>
      </c>
      <c r="D49" s="84" t="s">
        <v>208</v>
      </c>
      <c r="E49" s="141"/>
      <c r="F49" s="84"/>
      <c r="G49" s="67" t="str">
        <f>HYPERLINK("https://secondarylibrary.crestawards.org/testing-toothpastes/61716035","Testing toothpastes")</f>
        <v>Testing toothpastes</v>
      </c>
      <c r="H49" s="86">
        <v>0</v>
      </c>
      <c r="I49" s="113">
        <v>1</v>
      </c>
      <c r="J49" s="112">
        <v>0</v>
      </c>
      <c r="K49" s="85"/>
      <c r="L49" s="8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</row>
    <row r="50" spans="1:23" ht="30" customHeight="1" x14ac:dyDescent="0.35">
      <c r="A50" s="141" t="s">
        <v>170</v>
      </c>
      <c r="B50" s="84" t="s">
        <v>209</v>
      </c>
      <c r="C50" s="85"/>
      <c r="D50" s="84"/>
      <c r="E50" s="141"/>
      <c r="F50" s="84"/>
      <c r="G50" s="67" t="str">
        <f>HYPERLINK("https://secondarylibrary.crestawards.org/the-effect-of-additives-on-bread/62137800","The effect of additives on bread")</f>
        <v>The effect of additives on bread</v>
      </c>
      <c r="H50" s="86">
        <v>0</v>
      </c>
      <c r="I50" s="113">
        <v>0</v>
      </c>
      <c r="J50" s="112">
        <v>1</v>
      </c>
      <c r="K50" s="85"/>
      <c r="L50" s="8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</row>
    <row r="51" spans="1:23" ht="30" customHeight="1" x14ac:dyDescent="0.35">
      <c r="A51" s="141"/>
      <c r="B51" s="84"/>
      <c r="C51" s="85"/>
      <c r="D51" s="84"/>
      <c r="E51" s="141"/>
      <c r="F51" s="84"/>
      <c r="G51" s="67" t="str">
        <f>HYPERLINK("https://secondarylibrary.crestawards.org/the-effect-of-treatments-on-hair/62137805","The effect of treatments on hair")</f>
        <v>The effect of treatments on hair</v>
      </c>
      <c r="H51" s="86">
        <v>0</v>
      </c>
      <c r="I51" s="113">
        <v>0</v>
      </c>
      <c r="J51" s="112">
        <v>1</v>
      </c>
      <c r="K51" s="85"/>
      <c r="L51" s="8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</row>
    <row r="52" spans="1:23" ht="41.5" customHeight="1" x14ac:dyDescent="0.35">
      <c r="A52" s="141" t="s">
        <v>141</v>
      </c>
      <c r="B52" s="84" t="s">
        <v>210</v>
      </c>
      <c r="C52" s="114" t="s">
        <v>175</v>
      </c>
      <c r="D52" s="84" t="s">
        <v>211</v>
      </c>
      <c r="E52" s="141"/>
      <c r="F52" s="84"/>
      <c r="G52" s="67" t="str">
        <f>HYPERLINK("https://secondarylibrary.crestawards.org/the-fizz-in-fizzy-drinks/62137361","The fizz in fizzy drinks")</f>
        <v>The fizz in fizzy drinks</v>
      </c>
      <c r="H52" s="86">
        <v>0</v>
      </c>
      <c r="I52" s="113">
        <v>1</v>
      </c>
      <c r="J52" s="112">
        <v>0</v>
      </c>
      <c r="K52" s="85" t="s">
        <v>212</v>
      </c>
      <c r="L52" s="84" t="s">
        <v>213</v>
      </c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</row>
    <row r="53" spans="1:23" ht="41.5" customHeight="1" x14ac:dyDescent="0.35">
      <c r="A53" s="141"/>
      <c r="B53" s="84"/>
      <c r="C53" s="85" t="s">
        <v>214</v>
      </c>
      <c r="D53" s="84" t="s">
        <v>215</v>
      </c>
      <c r="E53" s="141"/>
      <c r="F53" s="84"/>
      <c r="G53" s="67" t="str">
        <f>HYPERLINK("https://secondarylibrary.crestawards.org/the-properties-of-saucepans/62137806","The properties of saucepans")</f>
        <v>The properties of saucepans</v>
      </c>
      <c r="H53" s="86">
        <v>0</v>
      </c>
      <c r="I53" s="113">
        <v>0</v>
      </c>
      <c r="J53" s="112">
        <v>1</v>
      </c>
      <c r="K53" s="85"/>
      <c r="L53" s="8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</row>
    <row r="54" spans="1:23" ht="43.5" customHeight="1" x14ac:dyDescent="0.35">
      <c r="A54" s="141" t="s">
        <v>170</v>
      </c>
      <c r="B54" s="84" t="s">
        <v>216</v>
      </c>
      <c r="C54" s="85" t="s">
        <v>137</v>
      </c>
      <c r="D54" s="91" t="s">
        <v>197</v>
      </c>
      <c r="E54" s="141"/>
      <c r="F54" s="91"/>
      <c r="G54" s="67" t="str">
        <f>HYPERLINK("https://L54secondarylibrary.crestawards.org/treatments-for-dehydration/61716028","Treatments for dehydration")</f>
        <v>Treatments for dehydration</v>
      </c>
      <c r="H54" s="86">
        <v>1</v>
      </c>
      <c r="I54" s="113">
        <v>0</v>
      </c>
      <c r="J54" s="112">
        <v>0</v>
      </c>
      <c r="K54" s="85"/>
      <c r="L54" s="8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</row>
    <row r="55" spans="1:23" ht="42" customHeight="1" x14ac:dyDescent="0.35">
      <c r="A55" s="141"/>
      <c r="B55" s="84"/>
      <c r="C55" s="85"/>
      <c r="D55" s="84"/>
      <c r="E55" s="141" t="s">
        <v>139</v>
      </c>
      <c r="F55" s="84" t="s">
        <v>217</v>
      </c>
      <c r="G55" s="68" t="s">
        <v>109</v>
      </c>
      <c r="H55" s="86">
        <v>0</v>
      </c>
      <c r="I55" s="113">
        <v>0</v>
      </c>
      <c r="J55" s="112">
        <v>1</v>
      </c>
      <c r="K55" s="85"/>
      <c r="L55" s="8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</row>
    <row r="56" spans="1:23" ht="30" customHeight="1" x14ac:dyDescent="0.35">
      <c r="A56" s="141" t="s">
        <v>164</v>
      </c>
      <c r="B56" s="84" t="s">
        <v>218</v>
      </c>
      <c r="C56" s="136" t="s">
        <v>150</v>
      </c>
      <c r="D56" s="84" t="s">
        <v>110</v>
      </c>
      <c r="E56" s="141"/>
      <c r="F56" s="84"/>
      <c r="G56" s="67" t="str">
        <f>HYPERLINK("https://secondarylibrary.crestawards.org/what-makes-bread-rise/62134680","What makes bread rise")</f>
        <v>What makes bread rise</v>
      </c>
      <c r="H56" s="86">
        <v>1</v>
      </c>
      <c r="I56" s="113">
        <v>0</v>
      </c>
      <c r="J56" s="112">
        <v>0</v>
      </c>
      <c r="K56" s="85"/>
      <c r="L56" s="8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</row>
    <row r="57" spans="1:23" ht="30" customHeight="1" x14ac:dyDescent="0.35">
      <c r="A57" s="141" t="s">
        <v>170</v>
      </c>
      <c r="B57" s="84" t="s">
        <v>114</v>
      </c>
      <c r="C57" s="85"/>
      <c r="D57" s="84"/>
      <c r="E57" s="141"/>
      <c r="F57" s="84"/>
      <c r="G57" s="67" t="str">
        <f>HYPERLINK("https://secondarylibrary.crestawards.org/whats-in-food/61716034","What's in food")</f>
        <v>What's in food</v>
      </c>
      <c r="H57" s="86">
        <v>1</v>
      </c>
      <c r="I57" s="113">
        <v>0</v>
      </c>
      <c r="J57" s="112">
        <v>0</v>
      </c>
      <c r="K57" s="85"/>
      <c r="L57" s="8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</row>
    <row r="58" spans="1:23" ht="30" customHeight="1" x14ac:dyDescent="0.35">
      <c r="A58" s="141"/>
      <c r="B58" s="84"/>
      <c r="C58" s="85"/>
      <c r="D58" s="84"/>
      <c r="E58" s="141" t="s">
        <v>133</v>
      </c>
      <c r="F58" s="84" t="s">
        <v>219</v>
      </c>
      <c r="G58" s="67" t="str">
        <f>HYPERLINK("https://secondarylibrary.crestawards.org/which-crisps-are-crispiest/62134698","Which crisps are crispiest")</f>
        <v>Which crisps are crispiest</v>
      </c>
      <c r="H58" s="86">
        <v>1</v>
      </c>
      <c r="I58" s="113">
        <v>0</v>
      </c>
      <c r="J58" s="112">
        <v>0</v>
      </c>
      <c r="K58" s="85"/>
      <c r="L58" s="8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</row>
    <row r="59" spans="1:23" ht="30" customHeight="1" x14ac:dyDescent="0.35">
      <c r="A59" s="141" t="s">
        <v>170</v>
      </c>
      <c r="B59" s="84" t="s">
        <v>220</v>
      </c>
      <c r="C59" s="136" t="s">
        <v>175</v>
      </c>
      <c r="D59" s="84" t="s">
        <v>165</v>
      </c>
      <c r="E59" s="141"/>
      <c r="F59" s="84"/>
      <c r="G59" s="67" t="str">
        <f>HYPERLINK("https://secondarylibrary.crestawards.org/which-crisps-are-healthiest/62137449","Which crisps are the healthiest")</f>
        <v>Which crisps are the healthiest</v>
      </c>
      <c r="H59" s="86">
        <v>0</v>
      </c>
      <c r="I59" s="113">
        <v>1</v>
      </c>
      <c r="J59" s="112">
        <v>0</v>
      </c>
      <c r="K59" s="85"/>
      <c r="L59" s="84" t="s">
        <v>114</v>
      </c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</row>
    <row r="60" spans="1:23" ht="30" customHeight="1" x14ac:dyDescent="0.35">
      <c r="A60" s="141"/>
      <c r="B60" s="84"/>
      <c r="C60" s="85"/>
      <c r="D60" s="84"/>
      <c r="E60" s="141"/>
      <c r="F60" s="84"/>
      <c r="G60" s="67" t="str">
        <f>HYPERLINK("https://secondarylibrary.crestawards.org/which-fertiliser/61716029","Which fertiliser works best?")</f>
        <v>Which fertiliser works best?</v>
      </c>
      <c r="H60" s="86">
        <v>0</v>
      </c>
      <c r="I60" s="113">
        <v>0</v>
      </c>
      <c r="J60" s="112">
        <v>1</v>
      </c>
      <c r="K60" s="85"/>
      <c r="L60" s="8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</row>
    <row r="61" spans="1:23" ht="41.5" customHeight="1" x14ac:dyDescent="0.35">
      <c r="A61" s="141"/>
      <c r="B61" s="84"/>
      <c r="C61" s="85"/>
      <c r="D61" s="84"/>
      <c r="E61" s="141" t="s">
        <v>133</v>
      </c>
      <c r="F61" s="84" t="s">
        <v>221</v>
      </c>
      <c r="G61" s="67" t="str">
        <f>HYPERLINK("https://secondarylibrary.crestawards.org/which-material-is-strongest/62134711","Which material is strongest")</f>
        <v>Which material is strongest</v>
      </c>
      <c r="H61" s="86">
        <v>1</v>
      </c>
      <c r="I61" s="113">
        <v>0</v>
      </c>
      <c r="J61" s="112">
        <v>0</v>
      </c>
      <c r="K61" s="85"/>
      <c r="L61" s="8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</row>
    <row r="62" spans="1:23" ht="56.5" customHeight="1" x14ac:dyDescent="0.35">
      <c r="A62" s="141" t="s">
        <v>186</v>
      </c>
      <c r="B62" s="84" t="s">
        <v>222</v>
      </c>
      <c r="C62" s="85"/>
      <c r="D62" s="84"/>
      <c r="E62" s="141"/>
      <c r="F62" s="84"/>
      <c r="G62" s="67" t="str">
        <f>HYPERLINK("https://secondarylibrary.crestawards.org/who-is-the-fittest-in-your-class/62206099","Who is the fittest in your class")</f>
        <v>Who is the fittest in your class</v>
      </c>
      <c r="H62" s="86">
        <v>1</v>
      </c>
      <c r="I62" s="113">
        <v>0</v>
      </c>
      <c r="J62" s="112">
        <v>0</v>
      </c>
      <c r="K62" s="85"/>
      <c r="L62" s="8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</row>
    <row r="63" spans="1:23" ht="30" customHeight="1" x14ac:dyDescent="0.35">
      <c r="A63" s="141" t="s">
        <v>164</v>
      </c>
      <c r="B63" s="84" t="s">
        <v>223</v>
      </c>
      <c r="C63" s="136" t="s">
        <v>164</v>
      </c>
      <c r="D63" s="84" t="s">
        <v>98</v>
      </c>
      <c r="E63" s="141"/>
      <c r="F63" s="84"/>
      <c r="G63" s="67" t="str">
        <f>HYPERLINK("https://secondarylibrary.crestawards.org/why-do-we-use-shampoo/62134727","Why do we use shampoo")</f>
        <v>Why do we use shampoo</v>
      </c>
      <c r="H63" s="86">
        <v>1</v>
      </c>
      <c r="I63" s="113">
        <v>0</v>
      </c>
      <c r="J63" s="112">
        <v>0</v>
      </c>
      <c r="K63" s="85" t="s">
        <v>224</v>
      </c>
      <c r="L63" s="84" t="s">
        <v>225</v>
      </c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</row>
    <row r="64" spans="1:23" ht="42" customHeight="1" x14ac:dyDescent="0.35">
      <c r="A64" s="141"/>
      <c r="B64" s="84"/>
      <c r="C64" s="136"/>
      <c r="D64" s="84"/>
      <c r="E64" s="141" t="s">
        <v>139</v>
      </c>
      <c r="F64" s="84" t="s">
        <v>140</v>
      </c>
      <c r="G64" s="70" t="str">
        <f>HYPERLINK("https://secondarylibrary.crestawards.org/bronze-grand-challenges/62452388","Wind power (Grand Challenge)")</f>
        <v>Wind power (Grand Challenge)</v>
      </c>
      <c r="H64" s="86">
        <v>1</v>
      </c>
      <c r="I64" s="113">
        <v>0</v>
      </c>
      <c r="J64" s="112">
        <v>0</v>
      </c>
      <c r="K64" s="85"/>
      <c r="L64" s="8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</row>
    <row r="65" spans="1:23" ht="30" customHeight="1" thickBot="1" x14ac:dyDescent="0.4">
      <c r="A65" s="93" t="s">
        <v>141</v>
      </c>
      <c r="B65" s="92" t="s">
        <v>226</v>
      </c>
      <c r="C65" s="93" t="s">
        <v>164</v>
      </c>
      <c r="D65" s="92" t="s">
        <v>227</v>
      </c>
      <c r="E65" s="93"/>
      <c r="F65" s="92"/>
      <c r="G65" s="71" t="str">
        <f>HYPERLINK("https://secondarylibrary.crestawards.org/world-wide-washing-collection/61995058","Worldwide washing")</f>
        <v>Worldwide washing</v>
      </c>
      <c r="H65" s="96">
        <v>0</v>
      </c>
      <c r="I65" s="147">
        <v>0</v>
      </c>
      <c r="J65" s="115">
        <v>1</v>
      </c>
      <c r="K65" s="93" t="s">
        <v>228</v>
      </c>
      <c r="L65" s="92" t="s">
        <v>229</v>
      </c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</row>
    <row r="66" spans="1:23" ht="30" customHeight="1" x14ac:dyDescent="0.35">
      <c r="A66" s="74"/>
      <c r="B66" s="74"/>
      <c r="C66" s="73"/>
      <c r="D66" s="74"/>
      <c r="E66" s="74"/>
      <c r="F66" s="74"/>
      <c r="G66" s="73"/>
      <c r="H66" s="74"/>
      <c r="I66" s="74"/>
      <c r="J66" s="74"/>
      <c r="K66" s="73"/>
      <c r="L66" s="73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</row>
    <row r="67" spans="1:23" ht="30" customHeight="1" x14ac:dyDescent="0.35">
      <c r="A67" s="74"/>
      <c r="B67" s="74"/>
      <c r="C67" s="73"/>
      <c r="D67" s="74"/>
      <c r="E67" s="74"/>
      <c r="F67" s="74"/>
      <c r="G67" s="73"/>
      <c r="H67" s="74"/>
      <c r="I67" s="74"/>
      <c r="J67" s="74"/>
      <c r="K67" s="73"/>
      <c r="L67" s="73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</row>
    <row r="68" spans="1:23" ht="30" customHeight="1" x14ac:dyDescent="0.35">
      <c r="A68" s="74"/>
      <c r="B68" s="74"/>
      <c r="C68" s="73"/>
      <c r="D68" s="74"/>
      <c r="E68" s="74"/>
      <c r="F68" s="74"/>
      <c r="G68" s="73"/>
      <c r="H68" s="74"/>
      <c r="I68" s="74"/>
      <c r="J68" s="74"/>
      <c r="K68" s="73"/>
      <c r="L68" s="73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</row>
    <row r="69" spans="1:23" ht="30" customHeight="1" x14ac:dyDescent="0.35">
      <c r="A69" s="74"/>
      <c r="B69" s="74"/>
      <c r="C69" s="73"/>
      <c r="D69" s="74"/>
      <c r="E69" s="74"/>
      <c r="F69" s="74"/>
      <c r="G69" s="73"/>
      <c r="H69" s="74"/>
      <c r="I69" s="74"/>
      <c r="J69" s="74"/>
      <c r="K69" s="73"/>
      <c r="L69" s="73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</row>
    <row r="70" spans="1:23" ht="30" customHeight="1" x14ac:dyDescent="0.35">
      <c r="A70" s="74"/>
      <c r="B70" s="74"/>
      <c r="C70" s="73"/>
      <c r="D70" s="74"/>
      <c r="E70" s="74"/>
      <c r="F70" s="74"/>
      <c r="G70" s="73"/>
      <c r="H70" s="74"/>
      <c r="I70" s="74"/>
      <c r="J70" s="74"/>
      <c r="K70" s="73"/>
      <c r="L70" s="73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</row>
    <row r="71" spans="1:23" ht="30" customHeight="1" x14ac:dyDescent="0.35">
      <c r="A71" s="74"/>
      <c r="B71" s="74"/>
      <c r="C71" s="73"/>
      <c r="D71" s="74"/>
      <c r="E71" s="74"/>
      <c r="F71" s="74"/>
      <c r="G71" s="73"/>
      <c r="H71" s="74"/>
      <c r="I71" s="74"/>
      <c r="J71" s="74"/>
      <c r="K71" s="73"/>
      <c r="L71" s="73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 spans="1:23" ht="30" customHeight="1" x14ac:dyDescent="0.35">
      <c r="A72" s="74"/>
      <c r="B72" s="74"/>
      <c r="C72" s="73"/>
      <c r="D72" s="74"/>
      <c r="E72" s="74"/>
      <c r="F72" s="74"/>
      <c r="G72" s="73"/>
      <c r="H72" s="74"/>
      <c r="I72" s="74"/>
      <c r="J72" s="74"/>
      <c r="K72" s="73"/>
      <c r="L72" s="73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 spans="1:23" ht="30" customHeight="1" x14ac:dyDescent="0.35">
      <c r="A73" s="74"/>
      <c r="B73" s="74"/>
      <c r="C73" s="73"/>
      <c r="D73" s="74"/>
      <c r="E73" s="74"/>
      <c r="F73" s="74"/>
      <c r="G73" s="73"/>
      <c r="H73" s="74"/>
      <c r="I73" s="74"/>
      <c r="J73" s="74"/>
      <c r="K73" s="73"/>
      <c r="L73" s="73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</row>
    <row r="74" spans="1:23" ht="30" customHeight="1" x14ac:dyDescent="0.35">
      <c r="A74" s="74"/>
      <c r="B74" s="74"/>
      <c r="C74" s="73"/>
      <c r="D74" s="74"/>
      <c r="E74" s="74"/>
      <c r="F74" s="74"/>
      <c r="G74" s="73"/>
      <c r="H74" s="74"/>
      <c r="I74" s="74"/>
      <c r="J74" s="74"/>
      <c r="K74" s="73"/>
      <c r="L74" s="73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</row>
    <row r="75" spans="1:23" ht="30" customHeight="1" x14ac:dyDescent="0.35">
      <c r="A75" s="74"/>
      <c r="B75" s="74"/>
      <c r="C75" s="73"/>
      <c r="D75" s="74"/>
      <c r="E75" s="74"/>
      <c r="F75" s="74"/>
      <c r="G75" s="73"/>
      <c r="H75" s="74"/>
      <c r="I75" s="74"/>
      <c r="J75" s="74"/>
      <c r="K75" s="73"/>
      <c r="L75" s="73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</row>
    <row r="76" spans="1:23" ht="30" customHeight="1" x14ac:dyDescent="0.35">
      <c r="A76" s="74"/>
      <c r="B76" s="74"/>
      <c r="C76" s="73"/>
      <c r="D76" s="74"/>
      <c r="E76" s="74"/>
      <c r="F76" s="74"/>
      <c r="G76" s="73"/>
      <c r="H76" s="74"/>
      <c r="I76" s="74"/>
      <c r="J76" s="74"/>
      <c r="K76" s="73"/>
      <c r="L76" s="73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 spans="1:23" ht="30" customHeight="1" x14ac:dyDescent="0.35">
      <c r="A77" s="74"/>
      <c r="B77" s="74"/>
      <c r="C77" s="73"/>
      <c r="D77" s="74"/>
      <c r="E77" s="74"/>
      <c r="F77" s="74"/>
      <c r="G77" s="73"/>
      <c r="H77" s="74"/>
      <c r="I77" s="74"/>
      <c r="J77" s="74"/>
      <c r="K77" s="73"/>
      <c r="L77" s="73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 spans="1:23" ht="30" customHeight="1" x14ac:dyDescent="0.35">
      <c r="A78" s="74"/>
      <c r="B78" s="74"/>
      <c r="C78" s="73"/>
      <c r="D78" s="74"/>
      <c r="E78" s="74"/>
      <c r="F78" s="74"/>
      <c r="G78" s="73"/>
      <c r="H78" s="74"/>
      <c r="I78" s="74"/>
      <c r="J78" s="74"/>
      <c r="K78" s="73"/>
      <c r="L78" s="73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</row>
    <row r="79" spans="1:23" ht="30" customHeight="1" x14ac:dyDescent="0.35">
      <c r="A79" s="74"/>
      <c r="B79" s="74"/>
      <c r="C79" s="73"/>
      <c r="D79" s="74"/>
      <c r="E79" s="74"/>
      <c r="F79" s="74"/>
      <c r="G79" s="73"/>
      <c r="H79" s="74"/>
      <c r="I79" s="74"/>
      <c r="J79" s="74"/>
      <c r="K79" s="73"/>
      <c r="L79" s="73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</row>
    <row r="80" spans="1:23" ht="30" customHeight="1" x14ac:dyDescent="0.35">
      <c r="A80" s="74"/>
      <c r="B80" s="74"/>
      <c r="C80" s="73"/>
      <c r="D80" s="74"/>
      <c r="E80" s="74"/>
      <c r="F80" s="74"/>
      <c r="G80" s="73"/>
      <c r="H80" s="74"/>
      <c r="I80" s="74"/>
      <c r="J80" s="74"/>
      <c r="K80" s="73"/>
      <c r="L80" s="73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</row>
    <row r="81" spans="1:23" ht="30" customHeight="1" x14ac:dyDescent="0.35">
      <c r="A81" s="74"/>
      <c r="B81" s="74"/>
      <c r="C81" s="73"/>
      <c r="D81" s="74"/>
      <c r="E81" s="74"/>
      <c r="F81" s="74"/>
      <c r="G81" s="73"/>
      <c r="H81" s="74"/>
      <c r="I81" s="74"/>
      <c r="J81" s="74"/>
      <c r="K81" s="73"/>
      <c r="L81" s="73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</row>
    <row r="82" spans="1:23" ht="30" customHeight="1" x14ac:dyDescent="0.35">
      <c r="A82" s="74"/>
      <c r="B82" s="74"/>
      <c r="C82" s="73"/>
      <c r="D82" s="74"/>
      <c r="E82" s="74"/>
      <c r="F82" s="74"/>
      <c r="G82" s="73"/>
      <c r="H82" s="74"/>
      <c r="I82" s="74"/>
      <c r="J82" s="74"/>
      <c r="K82" s="73"/>
      <c r="L82" s="73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</row>
    <row r="83" spans="1:23" ht="30" customHeight="1" x14ac:dyDescent="0.35">
      <c r="A83" s="74"/>
      <c r="B83" s="74"/>
      <c r="C83" s="74"/>
      <c r="D83" s="74"/>
      <c r="E83" s="74"/>
      <c r="F83" s="74"/>
      <c r="G83" s="73"/>
      <c r="H83" s="74"/>
      <c r="I83" s="74"/>
      <c r="J83" s="74"/>
      <c r="K83" s="73"/>
      <c r="L83" s="73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</row>
    <row r="84" spans="1:23" ht="30" customHeight="1" x14ac:dyDescent="0.35">
      <c r="A84" s="74"/>
      <c r="B84" s="74"/>
      <c r="C84" s="74"/>
      <c r="D84" s="74"/>
      <c r="E84" s="74"/>
      <c r="F84" s="74"/>
      <c r="G84" s="73"/>
      <c r="H84" s="74"/>
      <c r="I84" s="74"/>
      <c r="J84" s="74"/>
      <c r="K84" s="73"/>
      <c r="L84" s="73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</row>
    <row r="85" spans="1:23" ht="30" customHeight="1" x14ac:dyDescent="0.35">
      <c r="A85" s="74"/>
      <c r="B85" s="74"/>
      <c r="C85" s="74"/>
      <c r="D85" s="74"/>
      <c r="E85" s="74"/>
      <c r="F85" s="74"/>
      <c r="G85" s="73"/>
      <c r="H85" s="74"/>
      <c r="I85" s="74"/>
      <c r="J85" s="74"/>
      <c r="K85" s="73"/>
      <c r="L85" s="73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</row>
    <row r="86" spans="1:23" ht="30" customHeight="1" x14ac:dyDescent="0.35">
      <c r="A86" s="74"/>
      <c r="B86" s="74"/>
      <c r="C86" s="74"/>
      <c r="D86" s="74"/>
      <c r="E86" s="74"/>
      <c r="F86" s="74"/>
      <c r="G86" s="73"/>
      <c r="H86" s="74"/>
      <c r="I86" s="74"/>
      <c r="J86" s="74"/>
      <c r="K86" s="73"/>
      <c r="L86" s="73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</row>
    <row r="87" spans="1:23" ht="30" customHeight="1" x14ac:dyDescent="0.35">
      <c r="A87" s="74"/>
      <c r="B87" s="74"/>
      <c r="C87" s="74"/>
      <c r="D87" s="74"/>
      <c r="E87" s="74"/>
      <c r="F87" s="74"/>
      <c r="G87" s="73"/>
      <c r="H87" s="74"/>
      <c r="I87" s="74"/>
      <c r="J87" s="74"/>
      <c r="K87" s="73"/>
      <c r="L87" s="73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</row>
    <row r="88" spans="1:23" ht="30" customHeight="1" x14ac:dyDescent="0.35">
      <c r="A88" s="74"/>
      <c r="B88" s="74"/>
      <c r="C88" s="74"/>
      <c r="D88" s="74"/>
      <c r="E88" s="74"/>
      <c r="F88" s="74"/>
      <c r="G88" s="73"/>
      <c r="H88" s="74"/>
      <c r="I88" s="74"/>
      <c r="J88" s="74"/>
      <c r="K88" s="73"/>
      <c r="L88" s="73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</row>
    <row r="89" spans="1:23" ht="30" customHeight="1" x14ac:dyDescent="0.35">
      <c r="A89" s="74"/>
      <c r="B89" s="74"/>
      <c r="C89" s="74"/>
      <c r="D89" s="74"/>
      <c r="E89" s="74"/>
      <c r="F89" s="74"/>
      <c r="G89" s="73"/>
      <c r="H89" s="74"/>
      <c r="I89" s="74"/>
      <c r="J89" s="74"/>
      <c r="K89" s="73"/>
      <c r="L89" s="73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</row>
    <row r="90" spans="1:23" ht="30" customHeight="1" x14ac:dyDescent="0.35">
      <c r="A90" s="74"/>
      <c r="B90" s="74"/>
      <c r="C90" s="74"/>
      <c r="D90" s="74"/>
      <c r="E90" s="74"/>
      <c r="F90" s="74"/>
      <c r="G90" s="73"/>
      <c r="H90" s="74"/>
      <c r="I90" s="74"/>
      <c r="J90" s="74"/>
      <c r="K90" s="73"/>
      <c r="L90" s="73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</row>
    <row r="91" spans="1:23" ht="30" customHeight="1" x14ac:dyDescent="0.35">
      <c r="A91" s="74"/>
      <c r="B91" s="74"/>
      <c r="C91" s="74"/>
      <c r="D91" s="74"/>
      <c r="E91" s="74"/>
      <c r="F91" s="74"/>
      <c r="G91" s="73"/>
      <c r="H91" s="74"/>
      <c r="I91" s="74"/>
      <c r="J91" s="74"/>
      <c r="K91" s="73"/>
      <c r="L91" s="73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</row>
    <row r="92" spans="1:23" ht="30" customHeight="1" x14ac:dyDescent="0.35">
      <c r="A92" s="74"/>
      <c r="B92" s="74"/>
      <c r="C92" s="74"/>
      <c r="D92" s="74"/>
      <c r="E92" s="74"/>
      <c r="F92" s="74"/>
      <c r="G92" s="73"/>
      <c r="H92" s="74"/>
      <c r="I92" s="74"/>
      <c r="J92" s="74"/>
      <c r="K92" s="73"/>
      <c r="L92" s="73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</row>
    <row r="93" spans="1:23" ht="30" customHeight="1" x14ac:dyDescent="0.35">
      <c r="A93" s="74"/>
      <c r="B93" s="74"/>
      <c r="C93" s="74"/>
      <c r="D93" s="74"/>
      <c r="E93" s="74"/>
      <c r="F93" s="74"/>
      <c r="G93" s="73"/>
      <c r="H93" s="74"/>
      <c r="I93" s="74"/>
      <c r="J93" s="74"/>
      <c r="K93" s="73"/>
      <c r="L93" s="73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</row>
    <row r="94" spans="1:23" ht="30" customHeight="1" x14ac:dyDescent="0.35">
      <c r="A94" s="74"/>
      <c r="B94" s="74"/>
      <c r="C94" s="74"/>
      <c r="D94" s="74"/>
      <c r="E94" s="74"/>
      <c r="F94" s="74"/>
      <c r="G94" s="73"/>
      <c r="H94" s="74"/>
      <c r="I94" s="74"/>
      <c r="J94" s="74"/>
      <c r="K94" s="73"/>
      <c r="L94" s="73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</row>
    <row r="95" spans="1:23" ht="30" customHeight="1" x14ac:dyDescent="0.35">
      <c r="A95" s="74"/>
      <c r="B95" s="74"/>
      <c r="C95" s="74"/>
      <c r="D95" s="74"/>
      <c r="E95" s="74"/>
      <c r="F95" s="74"/>
      <c r="G95" s="73"/>
      <c r="H95" s="74"/>
      <c r="I95" s="74"/>
      <c r="J95" s="74"/>
      <c r="K95" s="73"/>
      <c r="L95" s="73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</row>
    <row r="96" spans="1:23" ht="30" customHeight="1" x14ac:dyDescent="0.35">
      <c r="A96" s="74"/>
      <c r="B96" s="74"/>
      <c r="C96" s="74"/>
      <c r="D96" s="74"/>
      <c r="E96" s="74"/>
      <c r="F96" s="74"/>
      <c r="G96" s="73"/>
      <c r="H96" s="74"/>
      <c r="I96" s="74"/>
      <c r="J96" s="74"/>
      <c r="K96" s="73"/>
      <c r="L96" s="73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</row>
    <row r="97" spans="1:23" ht="30" customHeight="1" x14ac:dyDescent="0.35">
      <c r="A97" s="74"/>
      <c r="B97" s="74"/>
      <c r="C97" s="74"/>
      <c r="D97" s="74"/>
      <c r="E97" s="74"/>
      <c r="F97" s="74"/>
      <c r="G97" s="73"/>
      <c r="H97" s="74"/>
      <c r="I97" s="74"/>
      <c r="J97" s="74"/>
      <c r="K97" s="73"/>
      <c r="L97" s="73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</row>
    <row r="98" spans="1:23" ht="30" customHeight="1" x14ac:dyDescent="0.35">
      <c r="A98" s="74"/>
      <c r="B98" s="74"/>
      <c r="C98" s="74"/>
      <c r="D98" s="74"/>
      <c r="E98" s="74"/>
      <c r="F98" s="74"/>
      <c r="G98" s="73"/>
      <c r="H98" s="74"/>
      <c r="I98" s="74"/>
      <c r="J98" s="74"/>
      <c r="K98" s="73"/>
      <c r="L98" s="73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</row>
    <row r="99" spans="1:23" ht="30" customHeight="1" x14ac:dyDescent="0.35">
      <c r="A99" s="74"/>
      <c r="B99" s="74"/>
      <c r="C99" s="74"/>
      <c r="D99" s="74"/>
      <c r="E99" s="74"/>
      <c r="F99" s="74"/>
      <c r="G99" s="73"/>
      <c r="H99" s="74"/>
      <c r="I99" s="74"/>
      <c r="J99" s="74"/>
      <c r="K99" s="73"/>
      <c r="L99" s="73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</row>
    <row r="100" spans="1:23" ht="30" customHeight="1" x14ac:dyDescent="0.35">
      <c r="A100" s="74"/>
      <c r="B100" s="74"/>
      <c r="C100" s="74"/>
      <c r="D100" s="74"/>
      <c r="E100" s="74"/>
      <c r="F100" s="74"/>
      <c r="G100" s="73"/>
      <c r="H100" s="74"/>
      <c r="I100" s="74"/>
      <c r="J100" s="74"/>
      <c r="K100" s="73"/>
      <c r="L100" s="73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</row>
    <row r="101" spans="1:23" ht="30" customHeight="1" x14ac:dyDescent="0.35">
      <c r="A101" s="74"/>
      <c r="B101" s="74"/>
      <c r="C101" s="74"/>
      <c r="D101" s="74"/>
      <c r="E101" s="74"/>
      <c r="F101" s="74"/>
      <c r="G101" s="73"/>
      <c r="H101" s="74"/>
      <c r="I101" s="74"/>
      <c r="J101" s="74"/>
      <c r="K101" s="73"/>
      <c r="L101" s="73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</row>
    <row r="102" spans="1:23" ht="30" customHeight="1" x14ac:dyDescent="0.35">
      <c r="A102" s="74"/>
      <c r="B102" s="74"/>
      <c r="C102" s="74"/>
      <c r="D102" s="74"/>
      <c r="E102" s="74"/>
      <c r="F102" s="74"/>
      <c r="G102" s="73"/>
      <c r="H102" s="74"/>
      <c r="I102" s="74"/>
      <c r="J102" s="74"/>
      <c r="K102" s="73"/>
      <c r="L102" s="73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 spans="1:23" ht="30" customHeight="1" x14ac:dyDescent="0.35">
      <c r="A103" s="74"/>
      <c r="B103" s="74"/>
      <c r="C103" s="74"/>
      <c r="D103" s="74"/>
      <c r="E103" s="74"/>
      <c r="F103" s="74"/>
      <c r="G103" s="73"/>
      <c r="H103" s="74"/>
      <c r="I103" s="74"/>
      <c r="J103" s="74"/>
      <c r="K103" s="73"/>
      <c r="L103" s="73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 spans="1:23" ht="30" customHeight="1" x14ac:dyDescent="0.35">
      <c r="A104" s="74"/>
      <c r="B104" s="74"/>
      <c r="C104" s="74"/>
      <c r="D104" s="74"/>
      <c r="E104" s="74"/>
      <c r="F104" s="74"/>
      <c r="G104" s="73"/>
      <c r="H104" s="74"/>
      <c r="I104" s="74"/>
      <c r="J104" s="74"/>
      <c r="K104" s="73"/>
      <c r="L104" s="73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</row>
    <row r="105" spans="1:23" ht="30" customHeight="1" x14ac:dyDescent="0.35">
      <c r="A105" s="74"/>
      <c r="B105" s="74"/>
      <c r="C105" s="74"/>
      <c r="D105" s="74"/>
      <c r="E105" s="74"/>
      <c r="F105" s="74"/>
      <c r="G105" s="73"/>
      <c r="H105" s="74"/>
      <c r="I105" s="74"/>
      <c r="J105" s="74"/>
      <c r="K105" s="73"/>
      <c r="L105" s="73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</row>
    <row r="106" spans="1:23" ht="30" customHeight="1" x14ac:dyDescent="0.35">
      <c r="A106" s="74"/>
      <c r="B106" s="74"/>
      <c r="C106" s="74"/>
      <c r="D106" s="74"/>
      <c r="E106" s="74"/>
      <c r="F106" s="74"/>
      <c r="G106" s="73"/>
      <c r="H106" s="74"/>
      <c r="I106" s="74"/>
      <c r="J106" s="74"/>
      <c r="K106" s="73"/>
      <c r="L106" s="73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</row>
    <row r="107" spans="1:23" ht="30" customHeight="1" x14ac:dyDescent="0.35">
      <c r="A107" s="74"/>
      <c r="B107" s="74"/>
      <c r="C107" s="74"/>
      <c r="D107" s="74"/>
      <c r="E107" s="74"/>
      <c r="F107" s="74"/>
      <c r="G107" s="73"/>
      <c r="H107" s="74"/>
      <c r="I107" s="74"/>
      <c r="J107" s="74"/>
      <c r="K107" s="73"/>
      <c r="L107" s="73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</row>
    <row r="108" spans="1:23" ht="30" customHeight="1" x14ac:dyDescent="0.35">
      <c r="A108" s="74"/>
      <c r="B108" s="74"/>
      <c r="C108" s="74"/>
      <c r="D108" s="74"/>
      <c r="E108" s="74"/>
      <c r="F108" s="74"/>
      <c r="G108" s="73"/>
      <c r="H108" s="74"/>
      <c r="I108" s="74"/>
      <c r="J108" s="74"/>
      <c r="K108" s="73"/>
      <c r="L108" s="73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</row>
    <row r="109" spans="1:23" ht="30" customHeight="1" x14ac:dyDescent="0.35">
      <c r="A109" s="74"/>
      <c r="B109" s="74"/>
      <c r="C109" s="74"/>
      <c r="D109" s="74"/>
      <c r="E109" s="74"/>
      <c r="F109" s="74"/>
      <c r="G109" s="73"/>
      <c r="H109" s="74"/>
      <c r="I109" s="74"/>
      <c r="J109" s="74"/>
      <c r="K109" s="73"/>
      <c r="L109" s="73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 spans="1:23" ht="30" customHeight="1" x14ac:dyDescent="0.35">
      <c r="A110" s="74"/>
      <c r="B110" s="74"/>
      <c r="C110" s="74"/>
      <c r="D110" s="74"/>
      <c r="E110" s="74"/>
      <c r="F110" s="74"/>
      <c r="G110" s="73"/>
      <c r="H110" s="74"/>
      <c r="I110" s="74"/>
      <c r="J110" s="74"/>
      <c r="K110" s="73"/>
      <c r="L110" s="73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 spans="1:23" ht="30" customHeight="1" x14ac:dyDescent="0.35">
      <c r="A111" s="74"/>
      <c r="B111" s="74"/>
      <c r="C111" s="74"/>
      <c r="D111" s="74"/>
      <c r="E111" s="74"/>
      <c r="F111" s="74"/>
      <c r="G111" s="73"/>
      <c r="H111" s="74"/>
      <c r="I111" s="74"/>
      <c r="J111" s="74"/>
      <c r="K111" s="73"/>
      <c r="L111" s="73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</row>
    <row r="112" spans="1:23" ht="30" customHeight="1" x14ac:dyDescent="0.35">
      <c r="A112" s="74"/>
      <c r="B112" s="74"/>
      <c r="C112" s="74"/>
      <c r="D112" s="74"/>
      <c r="E112" s="74"/>
      <c r="F112" s="74"/>
      <c r="G112" s="73"/>
      <c r="H112" s="74"/>
      <c r="I112" s="74"/>
      <c r="J112" s="74"/>
      <c r="K112" s="73"/>
      <c r="L112" s="73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</row>
    <row r="113" spans="1:23" ht="30" customHeight="1" x14ac:dyDescent="0.35">
      <c r="A113" s="74"/>
      <c r="B113" s="74"/>
      <c r="C113" s="74"/>
      <c r="D113" s="74"/>
      <c r="E113" s="74"/>
      <c r="F113" s="74"/>
      <c r="G113" s="73"/>
      <c r="H113" s="74"/>
      <c r="I113" s="74"/>
      <c r="J113" s="74"/>
      <c r="K113" s="73"/>
      <c r="L113" s="73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</row>
    <row r="114" spans="1:23" ht="30" customHeight="1" x14ac:dyDescent="0.35">
      <c r="A114" s="74"/>
      <c r="B114" s="74"/>
      <c r="C114" s="74"/>
      <c r="D114" s="74"/>
      <c r="E114" s="74"/>
      <c r="F114" s="74"/>
      <c r="G114" s="73"/>
      <c r="H114" s="74"/>
      <c r="I114" s="74"/>
      <c r="J114" s="74"/>
      <c r="K114" s="73"/>
      <c r="L114" s="73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</row>
    <row r="115" spans="1:23" ht="30" customHeight="1" x14ac:dyDescent="0.35">
      <c r="A115" s="74"/>
      <c r="B115" s="74"/>
      <c r="C115" s="74"/>
      <c r="D115" s="74"/>
      <c r="E115" s="74"/>
      <c r="F115" s="74"/>
      <c r="G115" s="73"/>
      <c r="H115" s="74"/>
      <c r="I115" s="74"/>
      <c r="J115" s="74"/>
      <c r="K115" s="73"/>
      <c r="L115" s="73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</row>
    <row r="116" spans="1:23" ht="30" customHeight="1" x14ac:dyDescent="0.35">
      <c r="A116" s="74"/>
      <c r="B116" s="74"/>
      <c r="C116" s="74"/>
      <c r="D116" s="74"/>
      <c r="E116" s="74"/>
      <c r="F116" s="74"/>
      <c r="G116" s="73"/>
      <c r="H116" s="74"/>
      <c r="I116" s="74"/>
      <c r="J116" s="74"/>
      <c r="K116" s="73"/>
      <c r="L116" s="73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</row>
    <row r="117" spans="1:23" ht="30" customHeight="1" x14ac:dyDescent="0.35">
      <c r="A117" s="74"/>
      <c r="B117" s="74"/>
      <c r="C117" s="74"/>
      <c r="D117" s="74"/>
      <c r="E117" s="74"/>
      <c r="F117" s="74"/>
      <c r="G117" s="73"/>
      <c r="H117" s="74"/>
      <c r="I117" s="74"/>
      <c r="J117" s="74"/>
      <c r="K117" s="73"/>
      <c r="L117" s="73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</row>
    <row r="118" spans="1:23" ht="30" customHeight="1" x14ac:dyDescent="0.35">
      <c r="A118" s="74"/>
      <c r="B118" s="74"/>
      <c r="C118" s="74"/>
      <c r="D118" s="74"/>
      <c r="E118" s="74"/>
      <c r="F118" s="74"/>
      <c r="G118" s="73"/>
      <c r="H118" s="74"/>
      <c r="I118" s="74"/>
      <c r="J118" s="74"/>
      <c r="K118" s="73"/>
      <c r="L118" s="73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</row>
    <row r="119" spans="1:23" ht="30" customHeight="1" x14ac:dyDescent="0.35">
      <c r="A119" s="74"/>
      <c r="B119" s="74"/>
      <c r="C119" s="74"/>
      <c r="D119" s="74"/>
      <c r="E119" s="74"/>
      <c r="F119" s="74"/>
      <c r="G119" s="73"/>
      <c r="H119" s="74"/>
      <c r="I119" s="74"/>
      <c r="J119" s="74"/>
      <c r="K119" s="73"/>
      <c r="L119" s="73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</row>
    <row r="120" spans="1:23" ht="30" customHeight="1" x14ac:dyDescent="0.35">
      <c r="A120" s="74"/>
      <c r="B120" s="74"/>
      <c r="C120" s="74"/>
      <c r="D120" s="74"/>
      <c r="E120" s="74"/>
      <c r="F120" s="74"/>
      <c r="G120" s="73"/>
      <c r="H120" s="74"/>
      <c r="I120" s="74"/>
      <c r="J120" s="74"/>
      <c r="K120" s="73"/>
      <c r="L120" s="73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</row>
    <row r="121" spans="1:23" ht="30" customHeight="1" x14ac:dyDescent="0.35">
      <c r="A121" s="74"/>
      <c r="B121" s="74"/>
      <c r="C121" s="74"/>
      <c r="D121" s="74"/>
      <c r="E121" s="74"/>
      <c r="F121" s="74"/>
      <c r="G121" s="73"/>
      <c r="H121" s="74"/>
      <c r="I121" s="74"/>
      <c r="J121" s="74"/>
      <c r="K121" s="73"/>
      <c r="L121" s="73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</row>
    <row r="122" spans="1:23" ht="30" customHeight="1" x14ac:dyDescent="0.35">
      <c r="A122" s="74"/>
      <c r="B122" s="74"/>
      <c r="C122" s="74"/>
      <c r="D122" s="74"/>
      <c r="E122" s="74"/>
      <c r="F122" s="74"/>
      <c r="G122" s="73"/>
      <c r="H122" s="74"/>
      <c r="I122" s="74"/>
      <c r="J122" s="74"/>
      <c r="K122" s="73"/>
      <c r="L122" s="73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</row>
    <row r="123" spans="1:23" ht="30" customHeight="1" x14ac:dyDescent="0.35">
      <c r="A123" s="74"/>
      <c r="B123" s="74"/>
      <c r="C123" s="74"/>
      <c r="D123" s="74"/>
      <c r="E123" s="74"/>
      <c r="F123" s="74"/>
      <c r="G123" s="73"/>
      <c r="H123" s="74"/>
      <c r="I123" s="74"/>
      <c r="J123" s="74"/>
      <c r="K123" s="73"/>
      <c r="L123" s="73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</row>
    <row r="124" spans="1:23" ht="30" customHeight="1" x14ac:dyDescent="0.35">
      <c r="A124" s="74"/>
      <c r="B124" s="74"/>
      <c r="C124" s="74"/>
      <c r="D124" s="74"/>
      <c r="E124" s="74"/>
      <c r="F124" s="74"/>
      <c r="G124" s="73"/>
      <c r="H124" s="74"/>
      <c r="I124" s="74"/>
      <c r="J124" s="74"/>
      <c r="K124" s="73"/>
      <c r="L124" s="73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</row>
    <row r="125" spans="1:23" ht="30" customHeight="1" x14ac:dyDescent="0.35">
      <c r="A125" s="74"/>
      <c r="B125" s="74"/>
      <c r="C125" s="74"/>
      <c r="D125" s="74"/>
      <c r="E125" s="74"/>
      <c r="F125" s="74"/>
      <c r="G125" s="73"/>
      <c r="H125" s="74"/>
      <c r="I125" s="74"/>
      <c r="J125" s="74"/>
      <c r="K125" s="73"/>
      <c r="L125" s="73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</row>
    <row r="126" spans="1:23" ht="30" customHeight="1" x14ac:dyDescent="0.35">
      <c r="A126" s="74"/>
      <c r="B126" s="74"/>
      <c r="C126" s="74"/>
      <c r="D126" s="74"/>
      <c r="E126" s="74"/>
      <c r="F126" s="74"/>
      <c r="G126" s="73"/>
      <c r="H126" s="74"/>
      <c r="I126" s="74"/>
      <c r="J126" s="74"/>
      <c r="K126" s="73"/>
      <c r="L126" s="73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</row>
    <row r="127" spans="1:23" ht="30" customHeight="1" x14ac:dyDescent="0.35">
      <c r="A127" s="74"/>
      <c r="B127" s="74"/>
      <c r="C127" s="74"/>
      <c r="D127" s="74"/>
      <c r="E127" s="74"/>
      <c r="F127" s="74"/>
      <c r="G127" s="73"/>
      <c r="H127" s="74"/>
      <c r="I127" s="74"/>
      <c r="J127" s="74"/>
      <c r="K127" s="73"/>
      <c r="L127" s="73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</row>
    <row r="128" spans="1:23" ht="30" customHeight="1" x14ac:dyDescent="0.35">
      <c r="A128" s="74"/>
      <c r="B128" s="74"/>
      <c r="C128" s="74"/>
      <c r="D128" s="74"/>
      <c r="E128" s="74"/>
      <c r="F128" s="74"/>
      <c r="G128" s="73"/>
      <c r="H128" s="74"/>
      <c r="I128" s="74"/>
      <c r="J128" s="74"/>
      <c r="K128" s="73"/>
      <c r="L128" s="73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</row>
    <row r="129" spans="1:23" ht="30" customHeight="1" x14ac:dyDescent="0.35">
      <c r="A129" s="74"/>
      <c r="B129" s="74"/>
      <c r="C129" s="74"/>
      <c r="D129" s="74"/>
      <c r="E129" s="74"/>
      <c r="F129" s="74"/>
      <c r="G129" s="73"/>
      <c r="H129" s="74"/>
      <c r="I129" s="74"/>
      <c r="J129" s="74"/>
      <c r="K129" s="73"/>
      <c r="L129" s="73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</row>
    <row r="130" spans="1:23" ht="30" customHeight="1" x14ac:dyDescent="0.35">
      <c r="A130" s="74"/>
      <c r="B130" s="74"/>
      <c r="C130" s="74"/>
      <c r="D130" s="74"/>
      <c r="E130" s="74"/>
      <c r="F130" s="74"/>
      <c r="G130" s="73"/>
      <c r="H130" s="74"/>
      <c r="I130" s="74"/>
      <c r="J130" s="74"/>
      <c r="K130" s="73"/>
      <c r="L130" s="73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</row>
    <row r="131" spans="1:23" ht="30" customHeight="1" x14ac:dyDescent="0.35">
      <c r="A131" s="74"/>
      <c r="B131" s="74"/>
      <c r="C131" s="74"/>
      <c r="D131" s="74"/>
      <c r="E131" s="74"/>
      <c r="F131" s="74"/>
      <c r="G131" s="73"/>
      <c r="H131" s="74"/>
      <c r="I131" s="74"/>
      <c r="J131" s="74"/>
      <c r="K131" s="73"/>
      <c r="L131" s="73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</row>
    <row r="132" spans="1:23" ht="30" customHeight="1" x14ac:dyDescent="0.35">
      <c r="A132" s="74"/>
      <c r="B132" s="74"/>
      <c r="C132" s="74"/>
      <c r="D132" s="74"/>
      <c r="E132" s="74"/>
      <c r="F132" s="74"/>
      <c r="G132" s="73"/>
      <c r="H132" s="74"/>
      <c r="I132" s="74"/>
      <c r="J132" s="74"/>
      <c r="K132" s="73"/>
      <c r="L132" s="73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</row>
    <row r="133" spans="1:23" ht="30" customHeight="1" x14ac:dyDescent="0.35">
      <c r="A133" s="74"/>
      <c r="B133" s="74"/>
      <c r="C133" s="74"/>
      <c r="D133" s="74"/>
      <c r="E133" s="74"/>
      <c r="F133" s="74"/>
      <c r="G133" s="73"/>
      <c r="H133" s="74"/>
      <c r="I133" s="74"/>
      <c r="J133" s="74"/>
      <c r="K133" s="73"/>
      <c r="L133" s="73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</row>
    <row r="134" spans="1:23" ht="30" customHeight="1" x14ac:dyDescent="0.35">
      <c r="A134" s="74"/>
      <c r="B134" s="74"/>
      <c r="C134" s="74"/>
      <c r="D134" s="74"/>
      <c r="E134" s="74"/>
      <c r="F134" s="74"/>
      <c r="G134" s="73"/>
      <c r="H134" s="74"/>
      <c r="I134" s="74"/>
      <c r="J134" s="74"/>
      <c r="K134" s="73"/>
      <c r="L134" s="73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</row>
    <row r="135" spans="1:23" ht="30" customHeight="1" x14ac:dyDescent="0.35">
      <c r="A135" s="74"/>
      <c r="B135" s="74"/>
      <c r="C135" s="74"/>
      <c r="D135" s="74"/>
      <c r="E135" s="74"/>
      <c r="F135" s="74"/>
      <c r="G135" s="73"/>
      <c r="H135" s="74"/>
      <c r="I135" s="74"/>
      <c r="J135" s="74"/>
      <c r="K135" s="73"/>
      <c r="L135" s="73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</row>
    <row r="136" spans="1:23" ht="30" customHeight="1" x14ac:dyDescent="0.35">
      <c r="A136" s="74"/>
      <c r="B136" s="74"/>
      <c r="C136" s="74"/>
      <c r="D136" s="74"/>
      <c r="E136" s="74"/>
      <c r="F136" s="74"/>
      <c r="G136" s="73"/>
      <c r="H136" s="74"/>
      <c r="I136" s="74"/>
      <c r="J136" s="74"/>
      <c r="K136" s="73"/>
      <c r="L136" s="73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</row>
    <row r="137" spans="1:23" ht="30" customHeight="1" x14ac:dyDescent="0.35">
      <c r="A137" s="74"/>
      <c r="B137" s="74"/>
      <c r="C137" s="74"/>
      <c r="D137" s="74"/>
      <c r="E137" s="74"/>
      <c r="F137" s="74"/>
      <c r="G137" s="73"/>
      <c r="H137" s="74"/>
      <c r="I137" s="74"/>
      <c r="J137" s="74"/>
      <c r="K137" s="73"/>
      <c r="L137" s="73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</row>
    <row r="138" spans="1:23" ht="30" customHeight="1" x14ac:dyDescent="0.35">
      <c r="A138" s="74"/>
      <c r="B138" s="74"/>
      <c r="C138" s="74"/>
      <c r="D138" s="74"/>
      <c r="E138" s="74"/>
      <c r="F138" s="74"/>
      <c r="G138" s="73"/>
      <c r="H138" s="74"/>
      <c r="I138" s="74"/>
      <c r="J138" s="74"/>
      <c r="K138" s="73"/>
      <c r="L138" s="73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</row>
    <row r="139" spans="1:23" ht="30" customHeight="1" x14ac:dyDescent="0.35">
      <c r="A139" s="74"/>
      <c r="B139" s="74"/>
      <c r="C139" s="74"/>
      <c r="D139" s="74"/>
      <c r="E139" s="74"/>
      <c r="F139" s="74"/>
      <c r="G139" s="73"/>
      <c r="H139" s="74"/>
      <c r="I139" s="74"/>
      <c r="J139" s="74"/>
      <c r="K139" s="73"/>
      <c r="L139" s="73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</row>
    <row r="140" spans="1:23" ht="30" customHeight="1" x14ac:dyDescent="0.35">
      <c r="A140" s="74"/>
      <c r="B140" s="74"/>
      <c r="C140" s="74"/>
      <c r="D140" s="74"/>
      <c r="E140" s="74"/>
      <c r="F140" s="74"/>
      <c r="G140" s="73"/>
      <c r="H140" s="74"/>
      <c r="I140" s="74"/>
      <c r="J140" s="74"/>
      <c r="K140" s="73"/>
      <c r="L140" s="73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</row>
    <row r="141" spans="1:23" ht="30" customHeight="1" x14ac:dyDescent="0.35">
      <c r="A141" s="74"/>
      <c r="B141" s="74"/>
      <c r="C141" s="74"/>
      <c r="D141" s="74"/>
      <c r="E141" s="74"/>
      <c r="F141" s="74"/>
      <c r="G141" s="73"/>
      <c r="H141" s="74"/>
      <c r="I141" s="74"/>
      <c r="J141" s="74"/>
      <c r="K141" s="73"/>
      <c r="L141" s="73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</row>
    <row r="142" spans="1:23" ht="30" customHeight="1" x14ac:dyDescent="0.35">
      <c r="A142" s="74"/>
      <c r="B142" s="74"/>
      <c r="C142" s="74"/>
      <c r="D142" s="74"/>
      <c r="E142" s="74"/>
      <c r="F142" s="74"/>
      <c r="G142" s="73"/>
      <c r="H142" s="74"/>
      <c r="I142" s="74"/>
      <c r="J142" s="74"/>
      <c r="K142" s="73"/>
      <c r="L142" s="73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 spans="1:23" ht="30" customHeight="1" x14ac:dyDescent="0.35">
      <c r="A143" s="74"/>
      <c r="B143" s="74"/>
      <c r="C143" s="74"/>
      <c r="D143" s="74"/>
      <c r="E143" s="74"/>
      <c r="F143" s="74"/>
      <c r="G143" s="73"/>
      <c r="H143" s="74"/>
      <c r="I143" s="74"/>
      <c r="J143" s="74"/>
      <c r="K143" s="73"/>
      <c r="L143" s="73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 spans="1:23" ht="30" customHeight="1" x14ac:dyDescent="0.35">
      <c r="A144" s="74"/>
      <c r="B144" s="74"/>
      <c r="C144" s="74"/>
      <c r="D144" s="74"/>
      <c r="E144" s="74"/>
      <c r="F144" s="74"/>
      <c r="G144" s="73"/>
      <c r="H144" s="74"/>
      <c r="I144" s="74"/>
      <c r="J144" s="74"/>
      <c r="K144" s="73"/>
      <c r="L144" s="73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</row>
    <row r="145" spans="1:23" ht="30" customHeight="1" x14ac:dyDescent="0.35">
      <c r="A145" s="74"/>
      <c r="B145" s="74"/>
      <c r="C145" s="74"/>
      <c r="D145" s="74"/>
      <c r="E145" s="74"/>
      <c r="F145" s="74"/>
      <c r="G145" s="73"/>
      <c r="H145" s="74"/>
      <c r="I145" s="74"/>
      <c r="J145" s="74"/>
      <c r="K145" s="73"/>
      <c r="L145" s="73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</row>
    <row r="146" spans="1:23" ht="30" customHeight="1" x14ac:dyDescent="0.35">
      <c r="A146" s="74"/>
      <c r="B146" s="74"/>
      <c r="C146" s="74"/>
      <c r="D146" s="74"/>
      <c r="E146" s="74"/>
      <c r="F146" s="74"/>
      <c r="G146" s="73"/>
      <c r="H146" s="74"/>
      <c r="I146" s="74"/>
      <c r="J146" s="74"/>
      <c r="K146" s="73"/>
      <c r="L146" s="73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</row>
    <row r="147" spans="1:23" ht="30" customHeight="1" x14ac:dyDescent="0.35">
      <c r="A147" s="74"/>
      <c r="B147" s="74"/>
      <c r="C147" s="74"/>
      <c r="D147" s="74"/>
      <c r="E147" s="74"/>
      <c r="F147" s="74"/>
      <c r="G147" s="73"/>
      <c r="H147" s="74"/>
      <c r="I147" s="74"/>
      <c r="J147" s="74"/>
      <c r="K147" s="73"/>
      <c r="L147" s="73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</row>
    <row r="148" spans="1:23" ht="30" customHeight="1" x14ac:dyDescent="0.35">
      <c r="A148" s="74"/>
      <c r="B148" s="74"/>
      <c r="C148" s="74"/>
      <c r="D148" s="74"/>
      <c r="E148" s="74"/>
      <c r="F148" s="74"/>
      <c r="G148" s="73"/>
      <c r="H148" s="74"/>
      <c r="I148" s="74"/>
      <c r="J148" s="74"/>
      <c r="K148" s="73"/>
      <c r="L148" s="73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</row>
    <row r="149" spans="1:23" ht="30" customHeight="1" x14ac:dyDescent="0.35">
      <c r="A149" s="74"/>
      <c r="B149" s="74"/>
      <c r="C149" s="74"/>
      <c r="D149" s="74"/>
      <c r="E149" s="74"/>
      <c r="F149" s="74"/>
      <c r="G149" s="73"/>
      <c r="H149" s="74"/>
      <c r="I149" s="74"/>
      <c r="J149" s="74"/>
      <c r="K149" s="73"/>
      <c r="L149" s="73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</row>
    <row r="150" spans="1:23" ht="30" customHeight="1" x14ac:dyDescent="0.35">
      <c r="A150" s="74"/>
      <c r="B150" s="74"/>
      <c r="C150" s="74"/>
      <c r="D150" s="74"/>
      <c r="E150" s="74"/>
      <c r="F150" s="74"/>
      <c r="G150" s="73"/>
      <c r="H150" s="74"/>
      <c r="I150" s="74"/>
      <c r="J150" s="74"/>
      <c r="K150" s="73"/>
      <c r="L150" s="73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</row>
    <row r="151" spans="1:23" ht="30" customHeight="1" x14ac:dyDescent="0.35">
      <c r="A151" s="74"/>
      <c r="B151" s="74"/>
      <c r="C151" s="74"/>
      <c r="D151" s="74"/>
      <c r="E151" s="74"/>
      <c r="F151" s="74"/>
      <c r="G151" s="73"/>
      <c r="H151" s="74"/>
      <c r="I151" s="74"/>
      <c r="J151" s="74"/>
      <c r="K151" s="73"/>
      <c r="L151" s="73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</row>
    <row r="152" spans="1:23" ht="30" customHeight="1" x14ac:dyDescent="0.35">
      <c r="A152" s="74"/>
      <c r="B152" s="74"/>
      <c r="C152" s="74"/>
      <c r="D152" s="74"/>
      <c r="E152" s="74"/>
      <c r="F152" s="74"/>
      <c r="G152" s="73"/>
      <c r="H152" s="74"/>
      <c r="I152" s="74"/>
      <c r="J152" s="74"/>
      <c r="K152" s="73"/>
      <c r="L152" s="73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</row>
    <row r="153" spans="1:23" ht="30" customHeight="1" x14ac:dyDescent="0.35">
      <c r="A153" s="74"/>
      <c r="B153" s="74"/>
      <c r="C153" s="74"/>
      <c r="D153" s="74"/>
      <c r="E153" s="74"/>
      <c r="F153" s="74"/>
      <c r="G153" s="73"/>
      <c r="H153" s="74"/>
      <c r="I153" s="74"/>
      <c r="J153" s="74"/>
      <c r="K153" s="73"/>
      <c r="L153" s="73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</row>
    <row r="154" spans="1:23" ht="30" customHeight="1" x14ac:dyDescent="0.35">
      <c r="A154" s="74"/>
      <c r="B154" s="74"/>
      <c r="C154" s="74"/>
      <c r="D154" s="74"/>
      <c r="E154" s="74"/>
      <c r="F154" s="74"/>
      <c r="G154" s="73"/>
      <c r="H154" s="74"/>
      <c r="I154" s="74"/>
      <c r="J154" s="74"/>
      <c r="K154" s="73"/>
      <c r="L154" s="73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</row>
    <row r="155" spans="1:23" ht="30" customHeight="1" x14ac:dyDescent="0.35">
      <c r="A155" s="74"/>
      <c r="B155" s="74"/>
      <c r="C155" s="74"/>
      <c r="D155" s="74"/>
      <c r="E155" s="74"/>
      <c r="F155" s="74"/>
      <c r="G155" s="73"/>
      <c r="H155" s="74"/>
      <c r="I155" s="74"/>
      <c r="J155" s="74"/>
      <c r="K155" s="73"/>
      <c r="L155" s="73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</row>
    <row r="156" spans="1:23" ht="30" customHeight="1" x14ac:dyDescent="0.35">
      <c r="A156" s="74"/>
      <c r="B156" s="74"/>
      <c r="C156" s="74"/>
      <c r="D156" s="74"/>
      <c r="E156" s="74"/>
      <c r="F156" s="74"/>
      <c r="G156" s="73"/>
      <c r="H156" s="74"/>
      <c r="I156" s="74"/>
      <c r="J156" s="74"/>
      <c r="K156" s="73"/>
      <c r="L156" s="73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</row>
    <row r="157" spans="1:23" ht="30" customHeight="1" x14ac:dyDescent="0.35">
      <c r="A157" s="74"/>
      <c r="B157" s="74"/>
      <c r="C157" s="74"/>
      <c r="D157" s="74"/>
      <c r="E157" s="74"/>
      <c r="F157" s="74"/>
      <c r="G157" s="73"/>
      <c r="H157" s="74"/>
      <c r="I157" s="74"/>
      <c r="J157" s="74"/>
      <c r="K157" s="73"/>
      <c r="L157" s="73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</row>
    <row r="158" spans="1:23" ht="30" customHeight="1" x14ac:dyDescent="0.35">
      <c r="A158" s="74"/>
      <c r="B158" s="74"/>
      <c r="C158" s="74"/>
      <c r="D158" s="74"/>
      <c r="E158" s="74"/>
      <c r="F158" s="74"/>
      <c r="G158" s="73"/>
      <c r="H158" s="74"/>
      <c r="I158" s="74"/>
      <c r="J158" s="74"/>
      <c r="K158" s="73"/>
      <c r="L158" s="73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</row>
    <row r="159" spans="1:23" ht="30" customHeight="1" x14ac:dyDescent="0.35">
      <c r="A159" s="74"/>
      <c r="B159" s="74"/>
      <c r="C159" s="74"/>
      <c r="D159" s="74"/>
      <c r="E159" s="74"/>
      <c r="F159" s="74"/>
      <c r="G159" s="73"/>
      <c r="H159" s="74"/>
      <c r="I159" s="74"/>
      <c r="J159" s="74"/>
      <c r="K159" s="73"/>
      <c r="L159" s="73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</row>
    <row r="160" spans="1:23" ht="30" customHeight="1" x14ac:dyDescent="0.35">
      <c r="A160" s="74"/>
      <c r="B160" s="74"/>
      <c r="C160" s="74"/>
      <c r="D160" s="74"/>
      <c r="E160" s="74"/>
      <c r="F160" s="74"/>
      <c r="G160" s="73"/>
      <c r="H160" s="74"/>
      <c r="I160" s="74"/>
      <c r="J160" s="74"/>
      <c r="K160" s="73"/>
      <c r="L160" s="73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</row>
    <row r="161" spans="1:23" ht="30" customHeight="1" x14ac:dyDescent="0.35">
      <c r="A161" s="74"/>
      <c r="B161" s="74"/>
      <c r="C161" s="74"/>
      <c r="D161" s="74"/>
      <c r="E161" s="74"/>
      <c r="F161" s="74"/>
      <c r="G161" s="73"/>
      <c r="H161" s="74"/>
      <c r="I161" s="74"/>
      <c r="J161" s="74"/>
      <c r="K161" s="73"/>
      <c r="L161" s="73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</row>
    <row r="162" spans="1:23" ht="30" customHeight="1" x14ac:dyDescent="0.35">
      <c r="A162" s="74"/>
      <c r="B162" s="74"/>
      <c r="C162" s="74"/>
      <c r="D162" s="74"/>
      <c r="E162" s="74"/>
      <c r="F162" s="74"/>
      <c r="G162" s="73"/>
      <c r="H162" s="74"/>
      <c r="I162" s="74"/>
      <c r="J162" s="74"/>
      <c r="K162" s="73"/>
      <c r="L162" s="73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</row>
    <row r="163" spans="1:23" ht="30" customHeight="1" x14ac:dyDescent="0.35">
      <c r="A163" s="74"/>
      <c r="B163" s="74"/>
      <c r="C163" s="74"/>
      <c r="D163" s="74"/>
      <c r="E163" s="74"/>
      <c r="F163" s="74"/>
      <c r="G163" s="73"/>
      <c r="H163" s="74"/>
      <c r="I163" s="74"/>
      <c r="J163" s="74"/>
      <c r="K163" s="73"/>
      <c r="L163" s="73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</row>
    <row r="164" spans="1:23" ht="30" customHeight="1" x14ac:dyDescent="0.35">
      <c r="A164" s="74"/>
      <c r="B164" s="74"/>
      <c r="C164" s="74"/>
      <c r="D164" s="74"/>
      <c r="E164" s="74"/>
      <c r="F164" s="74"/>
      <c r="G164" s="73"/>
      <c r="H164" s="74"/>
      <c r="I164" s="74"/>
      <c r="J164" s="74"/>
      <c r="K164" s="73"/>
      <c r="L164" s="73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</row>
    <row r="165" spans="1:23" ht="30" customHeight="1" x14ac:dyDescent="0.35">
      <c r="A165" s="74"/>
      <c r="B165" s="74"/>
      <c r="C165" s="74"/>
      <c r="D165" s="74"/>
      <c r="E165" s="74"/>
      <c r="F165" s="74"/>
      <c r="G165" s="73"/>
      <c r="H165" s="74"/>
      <c r="I165" s="74"/>
      <c r="J165" s="74"/>
      <c r="K165" s="73"/>
      <c r="L165" s="73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</row>
    <row r="166" spans="1:23" ht="30" customHeight="1" x14ac:dyDescent="0.35">
      <c r="A166" s="74"/>
      <c r="B166" s="74"/>
      <c r="C166" s="74"/>
      <c r="D166" s="74"/>
      <c r="E166" s="74"/>
      <c r="F166" s="74"/>
      <c r="G166" s="73"/>
      <c r="H166" s="74"/>
      <c r="I166" s="74"/>
      <c r="J166" s="74"/>
      <c r="K166" s="73"/>
      <c r="L166" s="73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</row>
    <row r="167" spans="1:23" ht="30" customHeight="1" x14ac:dyDescent="0.35">
      <c r="A167" s="74"/>
      <c r="B167" s="74"/>
      <c r="C167" s="74"/>
      <c r="D167" s="74"/>
      <c r="E167" s="74"/>
      <c r="F167" s="74"/>
      <c r="G167" s="73"/>
      <c r="H167" s="74"/>
      <c r="I167" s="74"/>
      <c r="J167" s="74"/>
      <c r="K167" s="73"/>
      <c r="L167" s="73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</row>
    <row r="168" spans="1:23" ht="30" customHeight="1" x14ac:dyDescent="0.35">
      <c r="A168" s="74"/>
      <c r="B168" s="74"/>
      <c r="C168" s="74"/>
      <c r="D168" s="74"/>
      <c r="E168" s="74"/>
      <c r="F168" s="74"/>
      <c r="G168" s="73"/>
      <c r="H168" s="74"/>
      <c r="I168" s="74"/>
      <c r="J168" s="74"/>
      <c r="K168" s="73"/>
      <c r="L168" s="73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</row>
    <row r="169" spans="1:23" ht="30" customHeight="1" x14ac:dyDescent="0.35">
      <c r="A169" s="74"/>
      <c r="B169" s="74"/>
      <c r="C169" s="74"/>
      <c r="D169" s="74"/>
      <c r="E169" s="74"/>
      <c r="F169" s="74"/>
      <c r="G169" s="73"/>
      <c r="H169" s="74"/>
      <c r="I169" s="74"/>
      <c r="J169" s="74"/>
      <c r="K169" s="73"/>
      <c r="L169" s="73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</row>
    <row r="170" spans="1:23" ht="30" customHeight="1" x14ac:dyDescent="0.35">
      <c r="A170" s="74"/>
      <c r="B170" s="74"/>
      <c r="C170" s="74"/>
      <c r="D170" s="74"/>
      <c r="E170" s="74"/>
      <c r="F170" s="74"/>
      <c r="G170" s="73"/>
      <c r="H170" s="74"/>
      <c r="I170" s="74"/>
      <c r="J170" s="74"/>
      <c r="K170" s="73"/>
      <c r="L170" s="73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</row>
    <row r="171" spans="1:23" ht="30" customHeight="1" x14ac:dyDescent="0.35">
      <c r="A171" s="74"/>
      <c r="B171" s="74"/>
      <c r="C171" s="74"/>
      <c r="D171" s="74"/>
      <c r="E171" s="74"/>
      <c r="F171" s="74"/>
      <c r="G171" s="73"/>
      <c r="H171" s="74"/>
      <c r="I171" s="74"/>
      <c r="J171" s="74"/>
      <c r="K171" s="73"/>
      <c r="L171" s="73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</row>
    <row r="172" spans="1:23" ht="30" customHeight="1" x14ac:dyDescent="0.35">
      <c r="A172" s="74"/>
      <c r="B172" s="74"/>
      <c r="C172" s="74"/>
      <c r="D172" s="74"/>
      <c r="E172" s="74"/>
      <c r="F172" s="74"/>
      <c r="G172" s="73"/>
      <c r="H172" s="74"/>
      <c r="I172" s="74"/>
      <c r="J172" s="74"/>
      <c r="K172" s="73"/>
      <c r="L172" s="73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</row>
    <row r="173" spans="1:23" ht="30" customHeight="1" x14ac:dyDescent="0.35">
      <c r="A173" s="74"/>
      <c r="B173" s="74"/>
      <c r="C173" s="74"/>
      <c r="D173" s="74"/>
      <c r="E173" s="74"/>
      <c r="F173" s="74"/>
      <c r="G173" s="73"/>
      <c r="H173" s="74"/>
      <c r="I173" s="74"/>
      <c r="J173" s="74"/>
      <c r="K173" s="73"/>
      <c r="L173" s="73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</row>
    <row r="174" spans="1:23" ht="30" customHeight="1" x14ac:dyDescent="0.35">
      <c r="A174" s="74"/>
      <c r="B174" s="74"/>
      <c r="C174" s="74"/>
      <c r="D174" s="74"/>
      <c r="E174" s="74"/>
      <c r="F174" s="74"/>
      <c r="G174" s="73"/>
      <c r="H174" s="74"/>
      <c r="I174" s="74"/>
      <c r="J174" s="74"/>
      <c r="K174" s="73"/>
      <c r="L174" s="73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</row>
    <row r="175" spans="1:23" ht="30" customHeight="1" x14ac:dyDescent="0.35">
      <c r="A175" s="74"/>
      <c r="B175" s="74"/>
      <c r="C175" s="74"/>
      <c r="D175" s="74"/>
      <c r="E175" s="74"/>
      <c r="F175" s="74"/>
      <c r="G175" s="73"/>
      <c r="H175" s="74"/>
      <c r="I175" s="74"/>
      <c r="J175" s="74"/>
      <c r="K175" s="73"/>
      <c r="L175" s="73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 spans="1:23" ht="30" customHeight="1" x14ac:dyDescent="0.35">
      <c r="A176" s="74"/>
      <c r="B176" s="74"/>
      <c r="C176" s="74"/>
      <c r="D176" s="74"/>
      <c r="E176" s="74"/>
      <c r="F176" s="74"/>
      <c r="G176" s="73"/>
      <c r="H176" s="74"/>
      <c r="I176" s="74"/>
      <c r="J176" s="74"/>
      <c r="K176" s="73"/>
      <c r="L176" s="73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 spans="1:23" ht="30" customHeight="1" x14ac:dyDescent="0.35">
      <c r="A177" s="74"/>
      <c r="B177" s="74"/>
      <c r="C177" s="74"/>
      <c r="D177" s="74"/>
      <c r="E177" s="74"/>
      <c r="F177" s="74"/>
      <c r="G177" s="73"/>
      <c r="H177" s="74"/>
      <c r="I177" s="74"/>
      <c r="J177" s="74"/>
      <c r="K177" s="73"/>
      <c r="L177" s="73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</row>
    <row r="178" spans="1:23" ht="30" customHeight="1" x14ac:dyDescent="0.35">
      <c r="A178" s="74"/>
      <c r="B178" s="74"/>
      <c r="C178" s="74"/>
      <c r="D178" s="74"/>
      <c r="E178" s="74"/>
      <c r="F178" s="74"/>
      <c r="G178" s="73"/>
      <c r="H178" s="74"/>
      <c r="I178" s="74"/>
      <c r="J178" s="74"/>
      <c r="K178" s="73"/>
      <c r="L178" s="73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</row>
    <row r="179" spans="1:23" ht="30" customHeight="1" x14ac:dyDescent="0.35">
      <c r="A179" s="74"/>
      <c r="B179" s="74"/>
      <c r="C179" s="74"/>
      <c r="D179" s="74"/>
      <c r="E179" s="74"/>
      <c r="F179" s="74"/>
      <c r="G179" s="73"/>
      <c r="H179" s="74"/>
      <c r="I179" s="74"/>
      <c r="J179" s="74"/>
      <c r="K179" s="73"/>
      <c r="L179" s="73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</row>
    <row r="180" spans="1:23" ht="30" customHeight="1" x14ac:dyDescent="0.35">
      <c r="A180" s="74"/>
      <c r="B180" s="74"/>
      <c r="C180" s="74"/>
      <c r="D180" s="74"/>
      <c r="E180" s="74"/>
      <c r="F180" s="74"/>
      <c r="G180" s="73"/>
      <c r="H180" s="74"/>
      <c r="I180" s="74"/>
      <c r="J180" s="74"/>
      <c r="K180" s="73"/>
      <c r="L180" s="73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</row>
    <row r="181" spans="1:23" ht="30" customHeight="1" x14ac:dyDescent="0.35">
      <c r="A181" s="74"/>
      <c r="B181" s="74"/>
      <c r="C181" s="74"/>
      <c r="D181" s="74"/>
      <c r="E181" s="74"/>
      <c r="F181" s="74"/>
      <c r="G181" s="73"/>
      <c r="H181" s="74"/>
      <c r="I181" s="74"/>
      <c r="J181" s="74"/>
      <c r="K181" s="73"/>
      <c r="L181" s="73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</row>
    <row r="182" spans="1:23" ht="30" customHeight="1" x14ac:dyDescent="0.35">
      <c r="A182" s="74"/>
      <c r="B182" s="74"/>
      <c r="C182" s="74"/>
      <c r="D182" s="74"/>
      <c r="E182" s="74"/>
      <c r="F182" s="74"/>
      <c r="G182" s="73"/>
      <c r="H182" s="74"/>
      <c r="I182" s="74"/>
      <c r="J182" s="74"/>
      <c r="K182" s="73"/>
      <c r="L182" s="73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</row>
    <row r="183" spans="1:23" ht="30" customHeight="1" x14ac:dyDescent="0.35">
      <c r="A183" s="74"/>
      <c r="B183" s="74"/>
      <c r="C183" s="74"/>
      <c r="D183" s="74"/>
      <c r="E183" s="74"/>
      <c r="F183" s="74"/>
      <c r="G183" s="73"/>
      <c r="H183" s="74"/>
      <c r="I183" s="74"/>
      <c r="J183" s="74"/>
      <c r="K183" s="73"/>
      <c r="L183" s="73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</row>
    <row r="184" spans="1:23" ht="30" customHeight="1" x14ac:dyDescent="0.35">
      <c r="A184" s="74"/>
      <c r="B184" s="74"/>
      <c r="C184" s="74"/>
      <c r="D184" s="74"/>
      <c r="E184" s="74"/>
      <c r="F184" s="74"/>
      <c r="G184" s="73"/>
      <c r="H184" s="74"/>
      <c r="I184" s="74"/>
      <c r="J184" s="74"/>
      <c r="K184" s="73"/>
      <c r="L184" s="73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</row>
    <row r="185" spans="1:23" ht="30" customHeight="1" x14ac:dyDescent="0.35">
      <c r="A185" s="74"/>
      <c r="B185" s="74"/>
      <c r="C185" s="74"/>
      <c r="D185" s="74"/>
      <c r="E185" s="74"/>
      <c r="F185" s="74"/>
      <c r="G185" s="73"/>
      <c r="H185" s="74"/>
      <c r="I185" s="74"/>
      <c r="J185" s="74"/>
      <c r="K185" s="73"/>
      <c r="L185" s="73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</row>
    <row r="186" spans="1:23" ht="30" customHeight="1" x14ac:dyDescent="0.35">
      <c r="A186" s="74"/>
      <c r="B186" s="74"/>
      <c r="C186" s="74"/>
      <c r="D186" s="74"/>
      <c r="E186" s="74"/>
      <c r="F186" s="74"/>
      <c r="G186" s="73"/>
      <c r="H186" s="74"/>
      <c r="I186" s="74"/>
      <c r="J186" s="74"/>
      <c r="K186" s="73"/>
      <c r="L186" s="73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</row>
    <row r="187" spans="1:23" ht="30" customHeight="1" x14ac:dyDescent="0.35">
      <c r="A187" s="74"/>
      <c r="B187" s="74"/>
      <c r="C187" s="74"/>
      <c r="D187" s="74"/>
      <c r="E187" s="74"/>
      <c r="F187" s="74"/>
      <c r="G187" s="73"/>
      <c r="H187" s="74"/>
      <c r="I187" s="74"/>
      <c r="J187" s="74"/>
      <c r="K187" s="73"/>
      <c r="L187" s="73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</row>
    <row r="188" spans="1:23" ht="30" customHeight="1" x14ac:dyDescent="0.35">
      <c r="A188" s="74"/>
      <c r="B188" s="74"/>
      <c r="C188" s="74"/>
      <c r="D188" s="74"/>
      <c r="E188" s="74"/>
      <c r="F188" s="74"/>
      <c r="G188" s="73"/>
      <c r="H188" s="74"/>
      <c r="I188" s="74"/>
      <c r="J188" s="74"/>
      <c r="K188" s="73"/>
      <c r="L188" s="73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</row>
    <row r="189" spans="1:23" ht="30" customHeight="1" x14ac:dyDescent="0.35">
      <c r="A189" s="74"/>
      <c r="B189" s="74"/>
      <c r="C189" s="74"/>
      <c r="D189" s="74"/>
      <c r="E189" s="74"/>
      <c r="F189" s="74"/>
      <c r="G189" s="73"/>
      <c r="H189" s="74"/>
      <c r="I189" s="74"/>
      <c r="J189" s="74"/>
      <c r="K189" s="73"/>
      <c r="L189" s="73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</row>
    <row r="190" spans="1:23" ht="30" customHeight="1" x14ac:dyDescent="0.35">
      <c r="A190" s="74"/>
      <c r="B190" s="74"/>
      <c r="C190" s="74"/>
      <c r="D190" s="74"/>
      <c r="E190" s="74"/>
      <c r="F190" s="74"/>
      <c r="G190" s="73"/>
      <c r="H190" s="74"/>
      <c r="I190" s="74"/>
      <c r="J190" s="74"/>
      <c r="K190" s="73"/>
      <c r="L190" s="73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</row>
    <row r="191" spans="1:23" ht="30" customHeight="1" x14ac:dyDescent="0.35">
      <c r="A191" s="74"/>
      <c r="B191" s="74"/>
      <c r="C191" s="74"/>
      <c r="D191" s="74"/>
      <c r="E191" s="74"/>
      <c r="F191" s="74"/>
      <c r="G191" s="73"/>
      <c r="H191" s="74"/>
      <c r="I191" s="74"/>
      <c r="J191" s="74"/>
      <c r="K191" s="73"/>
      <c r="L191" s="73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</row>
    <row r="192" spans="1:23" ht="30" customHeight="1" x14ac:dyDescent="0.35">
      <c r="A192" s="74"/>
      <c r="B192" s="74"/>
      <c r="C192" s="74"/>
      <c r="D192" s="74"/>
      <c r="E192" s="74"/>
      <c r="F192" s="74"/>
      <c r="G192" s="73"/>
      <c r="H192" s="74"/>
      <c r="I192" s="74"/>
      <c r="J192" s="74"/>
      <c r="K192" s="73"/>
      <c r="L192" s="73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</row>
    <row r="193" spans="1:23" ht="30" customHeight="1" x14ac:dyDescent="0.35">
      <c r="A193" s="74"/>
      <c r="B193" s="74"/>
      <c r="C193" s="74"/>
      <c r="D193" s="74"/>
      <c r="E193" s="74"/>
      <c r="F193" s="74"/>
      <c r="G193" s="73"/>
      <c r="H193" s="74"/>
      <c r="I193" s="74"/>
      <c r="J193" s="74"/>
      <c r="K193" s="73"/>
      <c r="L193" s="73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</row>
    <row r="194" spans="1:23" ht="30" customHeight="1" x14ac:dyDescent="0.35">
      <c r="A194" s="74"/>
      <c r="B194" s="74"/>
      <c r="C194" s="74"/>
      <c r="D194" s="74"/>
      <c r="E194" s="74"/>
      <c r="F194" s="74"/>
      <c r="G194" s="73"/>
      <c r="H194" s="74"/>
      <c r="I194" s="74"/>
      <c r="J194" s="74"/>
      <c r="K194" s="73"/>
      <c r="L194" s="73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</row>
    <row r="195" spans="1:23" ht="30" customHeight="1" x14ac:dyDescent="0.35">
      <c r="A195" s="74"/>
      <c r="B195" s="74"/>
      <c r="C195" s="74"/>
      <c r="D195" s="74"/>
      <c r="E195" s="74"/>
      <c r="F195" s="74"/>
      <c r="G195" s="73"/>
      <c r="H195" s="74"/>
      <c r="I195" s="74"/>
      <c r="J195" s="74"/>
      <c r="K195" s="73"/>
      <c r="L195" s="73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</row>
    <row r="196" spans="1:23" ht="30" customHeight="1" x14ac:dyDescent="0.35">
      <c r="A196" s="74"/>
      <c r="B196" s="74"/>
      <c r="C196" s="74"/>
      <c r="D196" s="74"/>
      <c r="E196" s="74"/>
      <c r="F196" s="74"/>
      <c r="G196" s="73"/>
      <c r="H196" s="74"/>
      <c r="I196" s="74"/>
      <c r="J196" s="74"/>
      <c r="K196" s="73"/>
      <c r="L196" s="73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</row>
    <row r="197" spans="1:23" ht="30" customHeight="1" x14ac:dyDescent="0.35">
      <c r="A197" s="74"/>
      <c r="B197" s="74"/>
      <c r="C197" s="74"/>
      <c r="D197" s="74"/>
      <c r="E197" s="74"/>
      <c r="F197" s="74"/>
      <c r="G197" s="73"/>
      <c r="H197" s="74"/>
      <c r="I197" s="74"/>
      <c r="J197" s="74"/>
      <c r="K197" s="73"/>
      <c r="L197" s="73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</row>
    <row r="198" spans="1:23" ht="30" customHeight="1" x14ac:dyDescent="0.35">
      <c r="A198" s="74"/>
      <c r="B198" s="74"/>
      <c r="C198" s="74"/>
      <c r="D198" s="74"/>
      <c r="E198" s="74"/>
      <c r="F198" s="74"/>
      <c r="G198" s="73"/>
      <c r="H198" s="74"/>
      <c r="I198" s="74"/>
      <c r="J198" s="74"/>
      <c r="K198" s="73"/>
      <c r="L198" s="73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</row>
    <row r="199" spans="1:23" ht="30" customHeight="1" x14ac:dyDescent="0.35">
      <c r="A199" s="74"/>
      <c r="B199" s="74"/>
      <c r="C199" s="74"/>
      <c r="D199" s="74"/>
      <c r="E199" s="74"/>
      <c r="F199" s="74"/>
      <c r="G199" s="73"/>
      <c r="H199" s="74"/>
      <c r="I199" s="74"/>
      <c r="J199" s="74"/>
      <c r="K199" s="73"/>
      <c r="L199" s="73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</row>
    <row r="200" spans="1:23" ht="30" customHeight="1" x14ac:dyDescent="0.35">
      <c r="A200" s="74"/>
      <c r="B200" s="74"/>
      <c r="C200" s="74"/>
      <c r="D200" s="74"/>
      <c r="E200" s="74"/>
      <c r="F200" s="74"/>
      <c r="G200" s="73"/>
      <c r="H200" s="74"/>
      <c r="I200" s="74"/>
      <c r="J200" s="74"/>
      <c r="K200" s="73"/>
      <c r="L200" s="73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</row>
    <row r="201" spans="1:23" ht="30" customHeight="1" x14ac:dyDescent="0.35">
      <c r="A201" s="74"/>
      <c r="B201" s="74"/>
      <c r="C201" s="74"/>
      <c r="D201" s="74"/>
      <c r="E201" s="74"/>
      <c r="F201" s="74"/>
      <c r="G201" s="73"/>
      <c r="H201" s="74"/>
      <c r="I201" s="74"/>
      <c r="J201" s="74"/>
      <c r="K201" s="73"/>
      <c r="L201" s="73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</row>
    <row r="202" spans="1:23" ht="30" customHeight="1" x14ac:dyDescent="0.35">
      <c r="A202" s="74"/>
      <c r="B202" s="74"/>
      <c r="C202" s="74"/>
      <c r="D202" s="74"/>
      <c r="E202" s="74"/>
      <c r="F202" s="74"/>
      <c r="G202" s="73"/>
      <c r="H202" s="74"/>
      <c r="I202" s="74"/>
      <c r="J202" s="74"/>
      <c r="K202" s="73"/>
      <c r="L202" s="73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</row>
    <row r="203" spans="1:23" ht="30" customHeight="1" x14ac:dyDescent="0.35">
      <c r="A203" s="74"/>
      <c r="B203" s="74"/>
      <c r="C203" s="74"/>
      <c r="D203" s="74"/>
      <c r="E203" s="74"/>
      <c r="F203" s="74"/>
      <c r="G203" s="73"/>
      <c r="H203" s="74"/>
      <c r="I203" s="74"/>
      <c r="J203" s="74"/>
      <c r="K203" s="73"/>
      <c r="L203" s="73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</row>
    <row r="204" spans="1:23" ht="30" customHeight="1" x14ac:dyDescent="0.35">
      <c r="A204" s="74"/>
      <c r="B204" s="74"/>
      <c r="C204" s="74"/>
      <c r="D204" s="74"/>
      <c r="E204" s="74"/>
      <c r="F204" s="74"/>
      <c r="G204" s="73"/>
      <c r="H204" s="74"/>
      <c r="I204" s="74"/>
      <c r="J204" s="74"/>
      <c r="K204" s="73"/>
      <c r="L204" s="73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</row>
    <row r="205" spans="1:23" ht="30" customHeight="1" x14ac:dyDescent="0.35">
      <c r="A205" s="74"/>
      <c r="B205" s="74"/>
      <c r="C205" s="74"/>
      <c r="D205" s="74"/>
      <c r="E205" s="74"/>
      <c r="F205" s="74"/>
      <c r="G205" s="73"/>
      <c r="H205" s="74"/>
      <c r="I205" s="74"/>
      <c r="J205" s="74"/>
      <c r="K205" s="73"/>
      <c r="L205" s="73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</row>
    <row r="206" spans="1:23" ht="30" customHeight="1" x14ac:dyDescent="0.35">
      <c r="A206" s="74"/>
      <c r="B206" s="74"/>
      <c r="C206" s="74"/>
      <c r="D206" s="74"/>
      <c r="E206" s="74"/>
      <c r="F206" s="74"/>
      <c r="G206" s="73"/>
      <c r="H206" s="74"/>
      <c r="I206" s="74"/>
      <c r="J206" s="74"/>
      <c r="K206" s="73"/>
      <c r="L206" s="73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</row>
    <row r="207" spans="1:23" ht="30" customHeight="1" x14ac:dyDescent="0.35">
      <c r="A207" s="74"/>
      <c r="B207" s="74"/>
      <c r="C207" s="74"/>
      <c r="D207" s="74"/>
      <c r="E207" s="74"/>
      <c r="F207" s="74"/>
      <c r="G207" s="73"/>
      <c r="H207" s="74"/>
      <c r="I207" s="74"/>
      <c r="J207" s="74"/>
      <c r="K207" s="73"/>
      <c r="L207" s="73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</row>
    <row r="208" spans="1:23" ht="30" customHeight="1" x14ac:dyDescent="0.35">
      <c r="A208" s="74"/>
      <c r="B208" s="74"/>
      <c r="C208" s="74"/>
      <c r="D208" s="74"/>
      <c r="E208" s="74"/>
      <c r="F208" s="74"/>
      <c r="G208" s="73"/>
      <c r="H208" s="74"/>
      <c r="I208" s="74"/>
      <c r="J208" s="74"/>
      <c r="K208" s="73"/>
      <c r="L208" s="73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 spans="1:23" ht="30" customHeight="1" x14ac:dyDescent="0.35">
      <c r="A209" s="74"/>
      <c r="B209" s="74"/>
      <c r="C209" s="74"/>
      <c r="D209" s="74"/>
      <c r="E209" s="74"/>
      <c r="F209" s="74"/>
      <c r="G209" s="73"/>
      <c r="H209" s="74"/>
      <c r="I209" s="74"/>
      <c r="J209" s="74"/>
      <c r="K209" s="73"/>
      <c r="L209" s="73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 spans="1:23" ht="30" customHeight="1" x14ac:dyDescent="0.35">
      <c r="A210" s="74"/>
      <c r="B210" s="74"/>
      <c r="C210" s="74"/>
      <c r="D210" s="74"/>
      <c r="E210" s="74"/>
      <c r="F210" s="74"/>
      <c r="G210" s="73"/>
      <c r="H210" s="74"/>
      <c r="I210" s="74"/>
      <c r="J210" s="74"/>
      <c r="K210" s="73"/>
      <c r="L210" s="73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</row>
    <row r="211" spans="1:23" ht="30" customHeight="1" x14ac:dyDescent="0.35">
      <c r="A211" s="74"/>
      <c r="B211" s="74"/>
      <c r="C211" s="74"/>
      <c r="D211" s="74"/>
      <c r="E211" s="74"/>
      <c r="F211" s="74"/>
      <c r="G211" s="73"/>
      <c r="H211" s="74"/>
      <c r="I211" s="74"/>
      <c r="J211" s="74"/>
      <c r="K211" s="73"/>
      <c r="L211" s="73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</row>
    <row r="212" spans="1:23" ht="30" customHeight="1" x14ac:dyDescent="0.35">
      <c r="A212" s="74"/>
      <c r="B212" s="74"/>
      <c r="C212" s="74"/>
      <c r="D212" s="74"/>
      <c r="E212" s="74"/>
      <c r="F212" s="74"/>
      <c r="G212" s="73"/>
      <c r="H212" s="74"/>
      <c r="I212" s="74"/>
      <c r="J212" s="74"/>
      <c r="K212" s="73"/>
      <c r="L212" s="73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</row>
    <row r="213" spans="1:23" ht="30" customHeight="1" x14ac:dyDescent="0.35">
      <c r="A213" s="74"/>
      <c r="B213" s="74"/>
      <c r="C213" s="74"/>
      <c r="D213" s="74"/>
      <c r="E213" s="74"/>
      <c r="F213" s="74"/>
      <c r="G213" s="73"/>
      <c r="H213" s="74"/>
      <c r="I213" s="74"/>
      <c r="J213" s="74"/>
      <c r="K213" s="73"/>
      <c r="L213" s="73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</row>
    <row r="214" spans="1:23" ht="30" customHeight="1" x14ac:dyDescent="0.35">
      <c r="A214" s="74"/>
      <c r="B214" s="74"/>
      <c r="C214" s="74"/>
      <c r="D214" s="74"/>
      <c r="E214" s="74"/>
      <c r="F214" s="74"/>
      <c r="G214" s="73"/>
      <c r="H214" s="74"/>
      <c r="I214" s="74"/>
      <c r="J214" s="74"/>
      <c r="K214" s="73"/>
      <c r="L214" s="73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</row>
    <row r="215" spans="1:23" ht="30" customHeight="1" x14ac:dyDescent="0.35">
      <c r="A215" s="74"/>
      <c r="B215" s="74"/>
      <c r="C215" s="74"/>
      <c r="D215" s="74"/>
      <c r="E215" s="74"/>
      <c r="F215" s="74"/>
      <c r="G215" s="73"/>
      <c r="H215" s="74"/>
      <c r="I215" s="74"/>
      <c r="J215" s="74"/>
      <c r="K215" s="73"/>
      <c r="L215" s="73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</row>
    <row r="216" spans="1:23" ht="30" customHeight="1" x14ac:dyDescent="0.35">
      <c r="A216" s="74"/>
      <c r="B216" s="74"/>
      <c r="C216" s="74"/>
      <c r="D216" s="74"/>
      <c r="E216" s="74"/>
      <c r="F216" s="74"/>
      <c r="G216" s="73"/>
      <c r="H216" s="74"/>
      <c r="I216" s="74"/>
      <c r="J216" s="74"/>
      <c r="K216" s="73"/>
      <c r="L216" s="73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</row>
    <row r="217" spans="1:23" ht="30" customHeight="1" x14ac:dyDescent="0.35">
      <c r="A217" s="74"/>
      <c r="B217" s="74"/>
      <c r="C217" s="74"/>
      <c r="D217" s="74"/>
      <c r="E217" s="74"/>
      <c r="F217" s="74"/>
      <c r="G217" s="73"/>
      <c r="H217" s="74"/>
      <c r="I217" s="74"/>
      <c r="J217" s="74"/>
      <c r="K217" s="73"/>
      <c r="L217" s="73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</row>
    <row r="218" spans="1:23" ht="30" customHeight="1" x14ac:dyDescent="0.35">
      <c r="A218" s="74"/>
      <c r="B218" s="74"/>
      <c r="C218" s="74"/>
      <c r="D218" s="74"/>
      <c r="E218" s="74"/>
      <c r="F218" s="74"/>
      <c r="G218" s="73"/>
      <c r="H218" s="74"/>
      <c r="I218" s="74"/>
      <c r="J218" s="74"/>
      <c r="K218" s="73"/>
      <c r="L218" s="73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</row>
    <row r="219" spans="1:23" ht="30" customHeight="1" x14ac:dyDescent="0.35">
      <c r="A219" s="74"/>
      <c r="B219" s="74"/>
      <c r="C219" s="74"/>
      <c r="D219" s="74"/>
      <c r="E219" s="74"/>
      <c r="F219" s="74"/>
      <c r="G219" s="73"/>
      <c r="H219" s="74"/>
      <c r="I219" s="74"/>
      <c r="J219" s="74"/>
      <c r="K219" s="73"/>
      <c r="L219" s="73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</row>
    <row r="220" spans="1:23" ht="30" customHeight="1" x14ac:dyDescent="0.35">
      <c r="A220" s="74"/>
      <c r="B220" s="74"/>
      <c r="C220" s="74"/>
      <c r="D220" s="74"/>
      <c r="E220" s="74"/>
      <c r="F220" s="74"/>
      <c r="G220" s="73"/>
      <c r="H220" s="74"/>
      <c r="I220" s="74"/>
      <c r="J220" s="74"/>
      <c r="K220" s="73"/>
      <c r="L220" s="73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</row>
    <row r="221" spans="1:23" ht="30" customHeight="1" x14ac:dyDescent="0.35">
      <c r="A221" s="74"/>
      <c r="B221" s="74"/>
      <c r="C221" s="74"/>
      <c r="D221" s="74"/>
      <c r="E221" s="74"/>
      <c r="F221" s="74"/>
      <c r="G221" s="73"/>
      <c r="H221" s="74"/>
      <c r="I221" s="74"/>
      <c r="J221" s="74"/>
      <c r="K221" s="73"/>
      <c r="L221" s="73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</row>
    <row r="222" spans="1:23" ht="30" customHeight="1" x14ac:dyDescent="0.35">
      <c r="A222" s="74"/>
      <c r="B222" s="74"/>
      <c r="C222" s="74"/>
      <c r="D222" s="74"/>
      <c r="E222" s="74"/>
      <c r="F222" s="74"/>
      <c r="G222" s="73"/>
      <c r="H222" s="74"/>
      <c r="I222" s="74"/>
      <c r="J222" s="74"/>
      <c r="K222" s="73"/>
      <c r="L222" s="73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</row>
    <row r="223" spans="1:23" ht="30" customHeight="1" x14ac:dyDescent="0.35">
      <c r="A223" s="74"/>
      <c r="B223" s="74"/>
      <c r="C223" s="74"/>
      <c r="D223" s="74"/>
      <c r="E223" s="74"/>
      <c r="F223" s="74"/>
      <c r="G223" s="73"/>
      <c r="H223" s="74"/>
      <c r="I223" s="74"/>
      <c r="J223" s="74"/>
      <c r="K223" s="73"/>
      <c r="L223" s="73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</row>
    <row r="224" spans="1:23" ht="30" customHeight="1" x14ac:dyDescent="0.35">
      <c r="A224" s="74"/>
      <c r="B224" s="74"/>
      <c r="C224" s="74"/>
      <c r="D224" s="74"/>
      <c r="E224" s="74"/>
      <c r="F224" s="74"/>
      <c r="G224" s="73"/>
      <c r="H224" s="74"/>
      <c r="I224" s="74"/>
      <c r="J224" s="74"/>
      <c r="K224" s="73"/>
      <c r="L224" s="73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</row>
    <row r="225" spans="1:23" ht="30" customHeight="1" x14ac:dyDescent="0.35">
      <c r="A225" s="74"/>
      <c r="B225" s="74"/>
      <c r="C225" s="74"/>
      <c r="D225" s="74"/>
      <c r="E225" s="74"/>
      <c r="F225" s="74"/>
      <c r="G225" s="73"/>
      <c r="H225" s="74"/>
      <c r="I225" s="74"/>
      <c r="J225" s="74"/>
      <c r="K225" s="73"/>
      <c r="L225" s="73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</row>
    <row r="226" spans="1:23" ht="30" customHeight="1" x14ac:dyDescent="0.35">
      <c r="A226" s="74"/>
      <c r="B226" s="74"/>
      <c r="C226" s="74"/>
      <c r="D226" s="74"/>
      <c r="E226" s="74"/>
      <c r="F226" s="74"/>
      <c r="G226" s="73"/>
      <c r="H226" s="74"/>
      <c r="I226" s="74"/>
      <c r="J226" s="74"/>
      <c r="K226" s="73"/>
      <c r="L226" s="73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</row>
    <row r="227" spans="1:23" ht="30" customHeight="1" x14ac:dyDescent="0.35">
      <c r="A227" s="74"/>
      <c r="B227" s="74"/>
      <c r="C227" s="74"/>
      <c r="D227" s="74"/>
      <c r="E227" s="74"/>
      <c r="F227" s="74"/>
      <c r="G227" s="73"/>
      <c r="H227" s="74"/>
      <c r="I227" s="74"/>
      <c r="J227" s="74"/>
      <c r="K227" s="73"/>
      <c r="L227" s="73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</row>
    <row r="228" spans="1:23" ht="30" customHeight="1" x14ac:dyDescent="0.35">
      <c r="A228" s="74"/>
      <c r="B228" s="74"/>
      <c r="C228" s="74"/>
      <c r="D228" s="74"/>
      <c r="E228" s="74"/>
      <c r="F228" s="74"/>
      <c r="G228" s="73"/>
      <c r="H228" s="74"/>
      <c r="I228" s="74"/>
      <c r="J228" s="74"/>
      <c r="K228" s="73"/>
      <c r="L228" s="73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</row>
    <row r="229" spans="1:23" ht="30" customHeight="1" x14ac:dyDescent="0.35">
      <c r="A229" s="74"/>
      <c r="B229" s="74"/>
      <c r="C229" s="74"/>
      <c r="D229" s="74"/>
      <c r="E229" s="74"/>
      <c r="F229" s="74"/>
      <c r="G229" s="73"/>
      <c r="H229" s="74"/>
      <c r="I229" s="74"/>
      <c r="J229" s="74"/>
      <c r="K229" s="73"/>
      <c r="L229" s="73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</row>
    <row r="230" spans="1:23" ht="30" customHeight="1" x14ac:dyDescent="0.35">
      <c r="A230" s="74"/>
      <c r="B230" s="74"/>
      <c r="C230" s="74"/>
      <c r="D230" s="74"/>
      <c r="E230" s="74"/>
      <c r="F230" s="74"/>
      <c r="G230" s="73"/>
      <c r="H230" s="74"/>
      <c r="I230" s="74"/>
      <c r="J230" s="74"/>
      <c r="K230" s="73"/>
      <c r="L230" s="73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</row>
    <row r="231" spans="1:23" ht="30" customHeight="1" x14ac:dyDescent="0.35">
      <c r="A231" s="74"/>
      <c r="B231" s="74"/>
      <c r="C231" s="74"/>
      <c r="D231" s="74"/>
      <c r="E231" s="74"/>
      <c r="F231" s="74"/>
      <c r="G231" s="73"/>
      <c r="H231" s="74"/>
      <c r="I231" s="74"/>
      <c r="J231" s="74"/>
      <c r="K231" s="73"/>
      <c r="L231" s="73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</row>
    <row r="232" spans="1:23" ht="30" customHeight="1" x14ac:dyDescent="0.35">
      <c r="A232" s="74"/>
      <c r="B232" s="74"/>
      <c r="C232" s="74"/>
      <c r="D232" s="74"/>
      <c r="E232" s="74"/>
      <c r="F232" s="74"/>
      <c r="G232" s="73"/>
      <c r="H232" s="74"/>
      <c r="I232" s="74"/>
      <c r="J232" s="74"/>
      <c r="K232" s="73"/>
      <c r="L232" s="73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</row>
    <row r="233" spans="1:23" ht="30" customHeight="1" x14ac:dyDescent="0.35">
      <c r="A233" s="74"/>
      <c r="B233" s="74"/>
      <c r="C233" s="74"/>
      <c r="D233" s="74"/>
      <c r="E233" s="74"/>
      <c r="F233" s="74"/>
      <c r="G233" s="73"/>
      <c r="H233" s="74"/>
      <c r="I233" s="74"/>
      <c r="J233" s="74"/>
      <c r="K233" s="73"/>
      <c r="L233" s="73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</row>
    <row r="234" spans="1:23" ht="30" customHeight="1" x14ac:dyDescent="0.35">
      <c r="A234" s="74"/>
      <c r="B234" s="74"/>
      <c r="C234" s="74"/>
      <c r="D234" s="74"/>
      <c r="E234" s="74"/>
      <c r="F234" s="74"/>
      <c r="G234" s="73"/>
      <c r="H234" s="74"/>
      <c r="I234" s="74"/>
      <c r="J234" s="74"/>
      <c r="K234" s="73"/>
      <c r="L234" s="73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</row>
    <row r="235" spans="1:23" ht="30" customHeight="1" x14ac:dyDescent="0.35">
      <c r="A235" s="74"/>
      <c r="B235" s="74"/>
      <c r="C235" s="74"/>
      <c r="D235" s="74"/>
      <c r="E235" s="74"/>
      <c r="F235" s="74"/>
      <c r="G235" s="73"/>
      <c r="H235" s="74"/>
      <c r="I235" s="74"/>
      <c r="J235" s="74"/>
      <c r="K235" s="73"/>
      <c r="L235" s="73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</row>
    <row r="236" spans="1:23" ht="30" customHeight="1" x14ac:dyDescent="0.35">
      <c r="A236" s="74"/>
      <c r="B236" s="74"/>
      <c r="C236" s="74"/>
      <c r="D236" s="74"/>
      <c r="E236" s="74"/>
      <c r="F236" s="74"/>
      <c r="G236" s="73"/>
      <c r="H236" s="74"/>
      <c r="I236" s="74"/>
      <c r="J236" s="74"/>
      <c r="K236" s="73"/>
      <c r="L236" s="73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</row>
    <row r="237" spans="1:23" ht="30" customHeight="1" x14ac:dyDescent="0.35">
      <c r="A237" s="74"/>
      <c r="B237" s="74"/>
      <c r="C237" s="74"/>
      <c r="D237" s="74"/>
      <c r="E237" s="74"/>
      <c r="F237" s="74"/>
      <c r="G237" s="73"/>
      <c r="H237" s="74"/>
      <c r="I237" s="74"/>
      <c r="J237" s="74"/>
      <c r="K237" s="73"/>
      <c r="L237" s="73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</row>
    <row r="238" spans="1:23" ht="30" customHeight="1" x14ac:dyDescent="0.35">
      <c r="A238" s="74"/>
      <c r="B238" s="74"/>
      <c r="C238" s="74"/>
      <c r="D238" s="74"/>
      <c r="E238" s="74"/>
      <c r="F238" s="74"/>
      <c r="G238" s="73"/>
      <c r="H238" s="74"/>
      <c r="I238" s="74"/>
      <c r="J238" s="74"/>
      <c r="K238" s="73"/>
      <c r="L238" s="73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</row>
    <row r="239" spans="1:23" ht="30" customHeight="1" x14ac:dyDescent="0.35">
      <c r="A239" s="74"/>
      <c r="B239" s="74"/>
      <c r="C239" s="74"/>
      <c r="D239" s="74"/>
      <c r="E239" s="74"/>
      <c r="F239" s="74"/>
      <c r="G239" s="73"/>
      <c r="H239" s="74"/>
      <c r="I239" s="74"/>
      <c r="J239" s="74"/>
      <c r="K239" s="73"/>
      <c r="L239" s="73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</row>
    <row r="240" spans="1:23" ht="30" customHeight="1" x14ac:dyDescent="0.35">
      <c r="A240" s="74"/>
      <c r="B240" s="74"/>
      <c r="C240" s="74"/>
      <c r="D240" s="74"/>
      <c r="E240" s="74"/>
      <c r="F240" s="74"/>
      <c r="G240" s="73"/>
      <c r="H240" s="74"/>
      <c r="I240" s="74"/>
      <c r="J240" s="74"/>
      <c r="K240" s="73"/>
      <c r="L240" s="73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</row>
    <row r="241" spans="1:23" ht="30" customHeight="1" x14ac:dyDescent="0.35">
      <c r="A241" s="74"/>
      <c r="B241" s="74"/>
      <c r="C241" s="74"/>
      <c r="D241" s="74"/>
      <c r="E241" s="74"/>
      <c r="F241" s="74"/>
      <c r="G241" s="73"/>
      <c r="H241" s="74"/>
      <c r="I241" s="74"/>
      <c r="J241" s="74"/>
      <c r="K241" s="73"/>
      <c r="L241" s="73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 spans="1:23" ht="30" customHeight="1" x14ac:dyDescent="0.35">
      <c r="A242" s="74"/>
      <c r="B242" s="74"/>
      <c r="C242" s="74"/>
      <c r="D242" s="74"/>
      <c r="E242" s="74"/>
      <c r="F242" s="74"/>
      <c r="G242" s="73"/>
      <c r="H242" s="74"/>
      <c r="I242" s="74"/>
      <c r="J242" s="74"/>
      <c r="K242" s="73"/>
      <c r="L242" s="73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 spans="1:23" ht="30" customHeight="1" x14ac:dyDescent="0.35">
      <c r="A243" s="74"/>
      <c r="B243" s="74"/>
      <c r="C243" s="74"/>
      <c r="D243" s="74"/>
      <c r="E243" s="74"/>
      <c r="F243" s="74"/>
      <c r="G243" s="73"/>
      <c r="H243" s="74"/>
      <c r="I243" s="74"/>
      <c r="J243" s="74"/>
      <c r="K243" s="73"/>
      <c r="L243" s="73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</row>
    <row r="244" spans="1:23" ht="30" customHeight="1" x14ac:dyDescent="0.35">
      <c r="A244" s="74"/>
      <c r="B244" s="74"/>
      <c r="C244" s="74"/>
      <c r="D244" s="74"/>
      <c r="E244" s="74"/>
      <c r="F244" s="74"/>
      <c r="G244" s="73"/>
      <c r="H244" s="74"/>
      <c r="I244" s="74"/>
      <c r="J244" s="74"/>
      <c r="K244" s="73"/>
      <c r="L244" s="73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</row>
    <row r="245" spans="1:23" ht="30" customHeight="1" x14ac:dyDescent="0.35">
      <c r="A245" s="74"/>
      <c r="B245" s="74"/>
      <c r="C245" s="74"/>
      <c r="D245" s="74"/>
      <c r="E245" s="74"/>
      <c r="F245" s="74"/>
      <c r="G245" s="73"/>
      <c r="H245" s="74"/>
      <c r="I245" s="74"/>
      <c r="J245" s="74"/>
      <c r="K245" s="73"/>
      <c r="L245" s="73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</row>
    <row r="246" spans="1:23" ht="30" customHeight="1" x14ac:dyDescent="0.35">
      <c r="A246" s="74"/>
      <c r="B246" s="74"/>
      <c r="C246" s="74"/>
      <c r="D246" s="74"/>
      <c r="E246" s="74"/>
      <c r="F246" s="74"/>
      <c r="G246" s="73"/>
      <c r="H246" s="74"/>
      <c r="I246" s="74"/>
      <c r="J246" s="74"/>
      <c r="K246" s="73"/>
      <c r="L246" s="73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</row>
    <row r="247" spans="1:23" ht="30" customHeight="1" x14ac:dyDescent="0.35">
      <c r="A247" s="74"/>
      <c r="B247" s="74"/>
      <c r="C247" s="74"/>
      <c r="D247" s="74"/>
      <c r="E247" s="74"/>
      <c r="F247" s="74"/>
      <c r="G247" s="73"/>
      <c r="H247" s="74"/>
      <c r="I247" s="74"/>
      <c r="J247" s="74"/>
      <c r="K247" s="73"/>
      <c r="L247" s="73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</row>
    <row r="248" spans="1:23" ht="30" customHeight="1" x14ac:dyDescent="0.35">
      <c r="A248" s="74"/>
      <c r="B248" s="74"/>
      <c r="C248" s="74"/>
      <c r="D248" s="74"/>
      <c r="E248" s="74"/>
      <c r="F248" s="74"/>
      <c r="G248" s="73"/>
      <c r="H248" s="74"/>
      <c r="I248" s="74"/>
      <c r="J248" s="74"/>
      <c r="K248" s="73"/>
      <c r="L248" s="73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</row>
    <row r="249" spans="1:23" ht="30" customHeight="1" x14ac:dyDescent="0.35">
      <c r="A249" s="74"/>
      <c r="B249" s="74"/>
      <c r="C249" s="74"/>
      <c r="D249" s="74"/>
      <c r="E249" s="74"/>
      <c r="F249" s="74"/>
      <c r="G249" s="73"/>
      <c r="H249" s="74"/>
      <c r="I249" s="74"/>
      <c r="J249" s="74"/>
      <c r="K249" s="73"/>
      <c r="L249" s="73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</row>
    <row r="250" spans="1:23" ht="30" customHeight="1" x14ac:dyDescent="0.35">
      <c r="A250" s="74"/>
      <c r="B250" s="74"/>
      <c r="C250" s="74"/>
      <c r="D250" s="74"/>
      <c r="E250" s="74"/>
      <c r="F250" s="74"/>
      <c r="G250" s="73"/>
      <c r="H250" s="74"/>
      <c r="I250" s="74"/>
      <c r="J250" s="74"/>
      <c r="K250" s="73"/>
      <c r="L250" s="73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</row>
    <row r="251" spans="1:23" ht="30" customHeight="1" x14ac:dyDescent="0.35">
      <c r="A251" s="74"/>
      <c r="B251" s="74"/>
      <c r="C251" s="74"/>
      <c r="D251" s="74"/>
      <c r="E251" s="74"/>
      <c r="F251" s="74"/>
      <c r="G251" s="73"/>
      <c r="H251" s="74"/>
      <c r="I251" s="74"/>
      <c r="J251" s="74"/>
      <c r="K251" s="73"/>
      <c r="L251" s="73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</row>
    <row r="252" spans="1:23" ht="30" customHeight="1" x14ac:dyDescent="0.35">
      <c r="A252" s="74"/>
      <c r="B252" s="74"/>
      <c r="C252" s="74"/>
      <c r="D252" s="74"/>
      <c r="E252" s="74"/>
      <c r="F252" s="74"/>
      <c r="G252" s="73"/>
      <c r="H252" s="74"/>
      <c r="I252" s="74"/>
      <c r="J252" s="74"/>
      <c r="K252" s="73"/>
      <c r="L252" s="73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</row>
    <row r="253" spans="1:23" ht="30" customHeight="1" x14ac:dyDescent="0.35">
      <c r="A253" s="74"/>
      <c r="B253" s="74"/>
      <c r="C253" s="74"/>
      <c r="D253" s="74"/>
      <c r="E253" s="74"/>
      <c r="F253" s="74"/>
      <c r="G253" s="73"/>
      <c r="H253" s="74"/>
      <c r="I253" s="74"/>
      <c r="J253" s="74"/>
      <c r="K253" s="73"/>
      <c r="L253" s="73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</row>
    <row r="254" spans="1:23" ht="30" customHeight="1" x14ac:dyDescent="0.35">
      <c r="A254" s="74"/>
      <c r="B254" s="74"/>
      <c r="C254" s="74"/>
      <c r="D254" s="74"/>
      <c r="E254" s="74"/>
      <c r="F254" s="74"/>
      <c r="G254" s="73"/>
      <c r="H254" s="74"/>
      <c r="I254" s="74"/>
      <c r="J254" s="74"/>
      <c r="K254" s="73"/>
      <c r="L254" s="73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</row>
    <row r="255" spans="1:23" ht="30" customHeight="1" x14ac:dyDescent="0.35">
      <c r="A255" s="74"/>
      <c r="B255" s="74"/>
      <c r="C255" s="74"/>
      <c r="D255" s="74"/>
      <c r="E255" s="74"/>
      <c r="F255" s="74"/>
      <c r="G255" s="73"/>
      <c r="H255" s="74"/>
      <c r="I255" s="74"/>
      <c r="J255" s="74"/>
      <c r="K255" s="73"/>
      <c r="L255" s="73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</row>
    <row r="256" spans="1:23" ht="30" customHeight="1" x14ac:dyDescent="0.35">
      <c r="A256" s="74"/>
      <c r="B256" s="74"/>
      <c r="C256" s="74"/>
      <c r="D256" s="74"/>
      <c r="E256" s="74"/>
      <c r="F256" s="74"/>
      <c r="G256" s="73"/>
      <c r="H256" s="74"/>
      <c r="I256" s="74"/>
      <c r="J256" s="74"/>
      <c r="K256" s="73"/>
      <c r="L256" s="73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</row>
    <row r="257" spans="1:23" ht="30" customHeight="1" x14ac:dyDescent="0.35">
      <c r="A257" s="74"/>
      <c r="B257" s="74"/>
      <c r="C257" s="74"/>
      <c r="D257" s="74"/>
      <c r="E257" s="74"/>
      <c r="F257" s="74"/>
      <c r="G257" s="73"/>
      <c r="H257" s="74"/>
      <c r="I257" s="74"/>
      <c r="J257" s="74"/>
      <c r="K257" s="73"/>
      <c r="L257" s="73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</row>
    <row r="258" spans="1:23" ht="30" customHeight="1" x14ac:dyDescent="0.35">
      <c r="A258" s="74"/>
      <c r="B258" s="74"/>
      <c r="C258" s="74"/>
      <c r="D258" s="74"/>
      <c r="E258" s="74"/>
      <c r="F258" s="74"/>
      <c r="G258" s="73"/>
      <c r="H258" s="74"/>
      <c r="I258" s="74"/>
      <c r="J258" s="74"/>
      <c r="K258" s="73"/>
      <c r="L258" s="73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</row>
    <row r="259" spans="1:23" ht="30" customHeight="1" x14ac:dyDescent="0.35">
      <c r="A259" s="74"/>
      <c r="B259" s="74"/>
      <c r="C259" s="74"/>
      <c r="D259" s="74"/>
      <c r="E259" s="74"/>
      <c r="F259" s="74"/>
      <c r="G259" s="73"/>
      <c r="H259" s="74"/>
      <c r="I259" s="74"/>
      <c r="J259" s="74"/>
      <c r="K259" s="73"/>
      <c r="L259" s="73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</row>
    <row r="260" spans="1:23" ht="30" customHeight="1" x14ac:dyDescent="0.35">
      <c r="A260" s="74"/>
      <c r="B260" s="74"/>
      <c r="C260" s="74"/>
      <c r="D260" s="74"/>
      <c r="E260" s="74"/>
      <c r="F260" s="74"/>
      <c r="G260" s="73"/>
      <c r="H260" s="74"/>
      <c r="I260" s="74"/>
      <c r="J260" s="74"/>
      <c r="K260" s="73"/>
      <c r="L260" s="73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</row>
    <row r="261" spans="1:23" ht="30" customHeight="1" x14ac:dyDescent="0.35">
      <c r="A261" s="74"/>
      <c r="B261" s="74"/>
      <c r="C261" s="74"/>
      <c r="D261" s="74"/>
      <c r="E261" s="74"/>
      <c r="F261" s="74"/>
      <c r="G261" s="73"/>
      <c r="H261" s="74"/>
      <c r="I261" s="74"/>
      <c r="J261" s="74"/>
      <c r="K261" s="73"/>
      <c r="L261" s="73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</row>
    <row r="262" spans="1:23" ht="30" customHeight="1" x14ac:dyDescent="0.35">
      <c r="A262" s="74"/>
      <c r="B262" s="74"/>
      <c r="C262" s="74"/>
      <c r="D262" s="74"/>
      <c r="E262" s="74"/>
      <c r="F262" s="74"/>
      <c r="G262" s="73"/>
      <c r="H262" s="74"/>
      <c r="I262" s="74"/>
      <c r="J262" s="74"/>
      <c r="K262" s="73"/>
      <c r="L262" s="73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</row>
    <row r="263" spans="1:23" ht="30" customHeight="1" x14ac:dyDescent="0.35">
      <c r="A263" s="74"/>
      <c r="B263" s="74"/>
      <c r="C263" s="74"/>
      <c r="D263" s="74"/>
      <c r="E263" s="74"/>
      <c r="F263" s="74"/>
      <c r="G263" s="73"/>
      <c r="H263" s="74"/>
      <c r="I263" s="74"/>
      <c r="J263" s="74"/>
      <c r="K263" s="73"/>
      <c r="L263" s="73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</row>
    <row r="264" spans="1:23" ht="30" customHeight="1" x14ac:dyDescent="0.35">
      <c r="A264" s="74"/>
      <c r="B264" s="74"/>
      <c r="C264" s="74"/>
      <c r="D264" s="74"/>
      <c r="E264" s="74"/>
      <c r="F264" s="74"/>
      <c r="G264" s="73"/>
      <c r="H264" s="74"/>
      <c r="I264" s="74"/>
      <c r="J264" s="74"/>
      <c r="K264" s="73"/>
      <c r="L264" s="73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</row>
    <row r="265" spans="1:23" ht="30" customHeight="1" x14ac:dyDescent="0.35">
      <c r="A265" s="74"/>
      <c r="B265" s="74"/>
      <c r="C265" s="74"/>
      <c r="D265" s="74"/>
      <c r="E265" s="74"/>
      <c r="F265" s="74"/>
      <c r="G265" s="73"/>
      <c r="H265" s="74"/>
      <c r="I265" s="74"/>
      <c r="J265" s="74"/>
      <c r="K265" s="73"/>
      <c r="L265" s="73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</row>
    <row r="266" spans="1:23" ht="30" customHeight="1" x14ac:dyDescent="0.35">
      <c r="G266" s="35"/>
    </row>
    <row r="267" spans="1:23" ht="30" customHeight="1" x14ac:dyDescent="0.35">
      <c r="G267" s="35"/>
    </row>
    <row r="268" spans="1:23" ht="30" customHeight="1" x14ac:dyDescent="0.35">
      <c r="G268" s="35"/>
    </row>
    <row r="269" spans="1:23" ht="30" customHeight="1" x14ac:dyDescent="0.35">
      <c r="G269" s="35"/>
    </row>
    <row r="270" spans="1:23" ht="30" customHeight="1" x14ac:dyDescent="0.35">
      <c r="G270" s="35"/>
    </row>
    <row r="271" spans="1:23" ht="30" customHeight="1" x14ac:dyDescent="0.35">
      <c r="G271" s="35"/>
    </row>
    <row r="272" spans="1:23" ht="30" customHeight="1" x14ac:dyDescent="0.35">
      <c r="G272" s="35"/>
    </row>
    <row r="273" spans="7:7" ht="30" customHeight="1" x14ac:dyDescent="0.35">
      <c r="G273" s="35"/>
    </row>
    <row r="274" spans="7:7" ht="30" customHeight="1" x14ac:dyDescent="0.35">
      <c r="G274" s="35"/>
    </row>
    <row r="275" spans="7:7" ht="30" customHeight="1" x14ac:dyDescent="0.35">
      <c r="G275" s="35"/>
    </row>
    <row r="276" spans="7:7" ht="30" customHeight="1" x14ac:dyDescent="0.35">
      <c r="G276" s="35"/>
    </row>
    <row r="277" spans="7:7" ht="30" customHeight="1" x14ac:dyDescent="0.35">
      <c r="G277" s="35"/>
    </row>
    <row r="278" spans="7:7" ht="30" customHeight="1" x14ac:dyDescent="0.35">
      <c r="G278" s="35"/>
    </row>
    <row r="279" spans="7:7" ht="30" customHeight="1" x14ac:dyDescent="0.35">
      <c r="G279" s="35"/>
    </row>
    <row r="280" spans="7:7" ht="30" customHeight="1" x14ac:dyDescent="0.35">
      <c r="G280" s="35"/>
    </row>
    <row r="281" spans="7:7" ht="30" customHeight="1" x14ac:dyDescent="0.35">
      <c r="G281" s="35"/>
    </row>
    <row r="282" spans="7:7" ht="30" customHeight="1" x14ac:dyDescent="0.35">
      <c r="G282" s="35"/>
    </row>
    <row r="283" spans="7:7" ht="30" customHeight="1" x14ac:dyDescent="0.35">
      <c r="G283" s="35"/>
    </row>
    <row r="284" spans="7:7" ht="30" customHeight="1" x14ac:dyDescent="0.35">
      <c r="G284" s="35"/>
    </row>
    <row r="285" spans="7:7" ht="30" customHeight="1" x14ac:dyDescent="0.35">
      <c r="G285" s="35"/>
    </row>
    <row r="286" spans="7:7" ht="30" customHeight="1" x14ac:dyDescent="0.35">
      <c r="G286" s="35"/>
    </row>
    <row r="287" spans="7:7" ht="30" customHeight="1" x14ac:dyDescent="0.35">
      <c r="G287" s="35"/>
    </row>
    <row r="288" spans="7:7" ht="30" customHeight="1" x14ac:dyDescent="0.35">
      <c r="G288" s="35"/>
    </row>
    <row r="289" spans="7:7" ht="30" customHeight="1" x14ac:dyDescent="0.35">
      <c r="G289" s="35"/>
    </row>
    <row r="290" spans="7:7" ht="30" customHeight="1" x14ac:dyDescent="0.35">
      <c r="G290" s="35"/>
    </row>
    <row r="291" spans="7:7" ht="30" customHeight="1" x14ac:dyDescent="0.35">
      <c r="G291" s="35"/>
    </row>
    <row r="292" spans="7:7" ht="30" customHeight="1" x14ac:dyDescent="0.35">
      <c r="G292" s="35"/>
    </row>
    <row r="293" spans="7:7" ht="30" customHeight="1" x14ac:dyDescent="0.35">
      <c r="G293" s="35"/>
    </row>
    <row r="294" spans="7:7" ht="30" customHeight="1" x14ac:dyDescent="0.35">
      <c r="G294" s="35"/>
    </row>
    <row r="295" spans="7:7" ht="30" customHeight="1" x14ac:dyDescent="0.35">
      <c r="G295" s="35"/>
    </row>
    <row r="296" spans="7:7" ht="30" customHeight="1" x14ac:dyDescent="0.35">
      <c r="G296" s="35"/>
    </row>
    <row r="297" spans="7:7" ht="30" customHeight="1" x14ac:dyDescent="0.35">
      <c r="G297" s="35"/>
    </row>
    <row r="298" spans="7:7" ht="30" customHeight="1" x14ac:dyDescent="0.35">
      <c r="G298" s="35"/>
    </row>
    <row r="299" spans="7:7" ht="30" customHeight="1" x14ac:dyDescent="0.35">
      <c r="G299" s="35"/>
    </row>
    <row r="300" spans="7:7" ht="30" customHeight="1" x14ac:dyDescent="0.35">
      <c r="G300" s="35"/>
    </row>
    <row r="301" spans="7:7" ht="30" customHeight="1" x14ac:dyDescent="0.35">
      <c r="G301" s="35"/>
    </row>
    <row r="302" spans="7:7" ht="30" customHeight="1" x14ac:dyDescent="0.35">
      <c r="G302" s="35"/>
    </row>
    <row r="303" spans="7:7" ht="30" customHeight="1" x14ac:dyDescent="0.35">
      <c r="G303" s="35"/>
    </row>
    <row r="304" spans="7:7" ht="30" customHeight="1" x14ac:dyDescent="0.35">
      <c r="G304" s="35"/>
    </row>
    <row r="305" spans="7:7" ht="30" customHeight="1" x14ac:dyDescent="0.35">
      <c r="G305" s="35"/>
    </row>
    <row r="306" spans="7:7" ht="30" customHeight="1" x14ac:dyDescent="0.35">
      <c r="G306" s="35"/>
    </row>
    <row r="307" spans="7:7" ht="30" customHeight="1" x14ac:dyDescent="0.35">
      <c r="G307" s="35"/>
    </row>
    <row r="308" spans="7:7" ht="30" customHeight="1" x14ac:dyDescent="0.35">
      <c r="G308" s="35"/>
    </row>
    <row r="309" spans="7:7" ht="30" customHeight="1" x14ac:dyDescent="0.35">
      <c r="G309" s="35"/>
    </row>
    <row r="310" spans="7:7" ht="30" customHeight="1" x14ac:dyDescent="0.35">
      <c r="G310" s="35"/>
    </row>
    <row r="311" spans="7:7" ht="30" customHeight="1" x14ac:dyDescent="0.35">
      <c r="G311" s="35"/>
    </row>
    <row r="312" spans="7:7" ht="30" customHeight="1" x14ac:dyDescent="0.35">
      <c r="G312" s="35"/>
    </row>
    <row r="313" spans="7:7" ht="30" customHeight="1" x14ac:dyDescent="0.35">
      <c r="G313" s="35"/>
    </row>
    <row r="314" spans="7:7" ht="30" customHeight="1" x14ac:dyDescent="0.35">
      <c r="G314" s="35"/>
    </row>
    <row r="315" spans="7:7" ht="30" customHeight="1" x14ac:dyDescent="0.35">
      <c r="G315" s="35"/>
    </row>
    <row r="316" spans="7:7" ht="30" customHeight="1" x14ac:dyDescent="0.35">
      <c r="G316" s="35"/>
    </row>
    <row r="317" spans="7:7" ht="30" customHeight="1" x14ac:dyDescent="0.35">
      <c r="G317" s="35"/>
    </row>
    <row r="318" spans="7:7" ht="30" customHeight="1" x14ac:dyDescent="0.35">
      <c r="G318" s="35"/>
    </row>
    <row r="319" spans="7:7" ht="30" customHeight="1" x14ac:dyDescent="0.35">
      <c r="G319" s="35"/>
    </row>
    <row r="320" spans="7:7" ht="30" customHeight="1" x14ac:dyDescent="0.35">
      <c r="G320" s="35"/>
    </row>
    <row r="321" spans="7:7" ht="30" customHeight="1" x14ac:dyDescent="0.35">
      <c r="G321" s="35"/>
    </row>
    <row r="322" spans="7:7" ht="30" customHeight="1" x14ac:dyDescent="0.35">
      <c r="G322" s="35"/>
    </row>
    <row r="323" spans="7:7" ht="30" customHeight="1" x14ac:dyDescent="0.35">
      <c r="G323" s="35"/>
    </row>
    <row r="324" spans="7:7" ht="30" customHeight="1" x14ac:dyDescent="0.35">
      <c r="G324" s="35"/>
    </row>
    <row r="325" spans="7:7" ht="30" customHeight="1" x14ac:dyDescent="0.35">
      <c r="G325" s="35"/>
    </row>
    <row r="326" spans="7:7" ht="30" customHeight="1" x14ac:dyDescent="0.35">
      <c r="G326" s="35"/>
    </row>
    <row r="327" spans="7:7" ht="30" customHeight="1" x14ac:dyDescent="0.35">
      <c r="G327" s="35"/>
    </row>
    <row r="328" spans="7:7" ht="30" customHeight="1" x14ac:dyDescent="0.35">
      <c r="G328" s="35"/>
    </row>
    <row r="329" spans="7:7" ht="30" customHeight="1" x14ac:dyDescent="0.35">
      <c r="G329" s="35"/>
    </row>
    <row r="330" spans="7:7" ht="30" customHeight="1" x14ac:dyDescent="0.35">
      <c r="G330" s="35"/>
    </row>
    <row r="331" spans="7:7" ht="30" customHeight="1" x14ac:dyDescent="0.35">
      <c r="G331" s="35"/>
    </row>
    <row r="332" spans="7:7" ht="30" customHeight="1" x14ac:dyDescent="0.35">
      <c r="G332" s="35"/>
    </row>
    <row r="333" spans="7:7" ht="30" customHeight="1" x14ac:dyDescent="0.35">
      <c r="G333" s="35"/>
    </row>
    <row r="334" spans="7:7" ht="30" customHeight="1" x14ac:dyDescent="0.35">
      <c r="G334" s="35"/>
    </row>
    <row r="335" spans="7:7" ht="30" customHeight="1" x14ac:dyDescent="0.35">
      <c r="G335" s="35"/>
    </row>
    <row r="336" spans="7:7" ht="30" customHeight="1" x14ac:dyDescent="0.35">
      <c r="G336" s="35"/>
    </row>
    <row r="337" spans="7:7" ht="30" customHeight="1" x14ac:dyDescent="0.35">
      <c r="G337" s="35"/>
    </row>
    <row r="338" spans="7:7" ht="30" customHeight="1" x14ac:dyDescent="0.35">
      <c r="G338" s="35"/>
    </row>
    <row r="339" spans="7:7" ht="30" customHeight="1" x14ac:dyDescent="0.35">
      <c r="G339" s="35"/>
    </row>
    <row r="340" spans="7:7" ht="30" customHeight="1" x14ac:dyDescent="0.35">
      <c r="G340" s="35"/>
    </row>
    <row r="341" spans="7:7" ht="30" customHeight="1" x14ac:dyDescent="0.35">
      <c r="G341" s="35"/>
    </row>
    <row r="342" spans="7:7" ht="30" customHeight="1" x14ac:dyDescent="0.35">
      <c r="G342" s="35"/>
    </row>
    <row r="343" spans="7:7" ht="30" customHeight="1" x14ac:dyDescent="0.35">
      <c r="G343" s="35"/>
    </row>
    <row r="344" spans="7:7" ht="30" customHeight="1" x14ac:dyDescent="0.35">
      <c r="G344" s="35"/>
    </row>
    <row r="345" spans="7:7" ht="30" customHeight="1" x14ac:dyDescent="0.35">
      <c r="G345" s="35"/>
    </row>
    <row r="346" spans="7:7" ht="30" customHeight="1" x14ac:dyDescent="0.35">
      <c r="G346" s="35"/>
    </row>
    <row r="347" spans="7:7" ht="30" customHeight="1" x14ac:dyDescent="0.35">
      <c r="G347" s="35"/>
    </row>
    <row r="348" spans="7:7" ht="30" customHeight="1" x14ac:dyDescent="0.35">
      <c r="G348" s="35"/>
    </row>
    <row r="349" spans="7:7" ht="30" customHeight="1" x14ac:dyDescent="0.35">
      <c r="G349" s="35"/>
    </row>
    <row r="350" spans="7:7" ht="30" customHeight="1" x14ac:dyDescent="0.35">
      <c r="G350" s="35"/>
    </row>
    <row r="351" spans="7:7" ht="30" customHeight="1" x14ac:dyDescent="0.35">
      <c r="G351" s="35"/>
    </row>
    <row r="352" spans="7:7" ht="30" customHeight="1" x14ac:dyDescent="0.35">
      <c r="G352" s="35"/>
    </row>
    <row r="353" spans="7:7" ht="30" customHeight="1" x14ac:dyDescent="0.35">
      <c r="G353" s="35"/>
    </row>
    <row r="354" spans="7:7" ht="30" customHeight="1" x14ac:dyDescent="0.35">
      <c r="G354" s="35"/>
    </row>
    <row r="355" spans="7:7" ht="30" customHeight="1" x14ac:dyDescent="0.35">
      <c r="G355" s="35"/>
    </row>
    <row r="356" spans="7:7" ht="30" customHeight="1" x14ac:dyDescent="0.35">
      <c r="G356" s="35"/>
    </row>
    <row r="357" spans="7:7" ht="30" customHeight="1" x14ac:dyDescent="0.35">
      <c r="G357" s="35"/>
    </row>
    <row r="358" spans="7:7" ht="30" customHeight="1" x14ac:dyDescent="0.35">
      <c r="G358" s="35"/>
    </row>
    <row r="359" spans="7:7" ht="30" customHeight="1" x14ac:dyDescent="0.35">
      <c r="G359" s="35"/>
    </row>
    <row r="360" spans="7:7" ht="30" customHeight="1" x14ac:dyDescent="0.35">
      <c r="G360" s="35"/>
    </row>
    <row r="361" spans="7:7" ht="30" customHeight="1" x14ac:dyDescent="0.35">
      <c r="G361" s="35"/>
    </row>
    <row r="362" spans="7:7" ht="30" customHeight="1" x14ac:dyDescent="0.35">
      <c r="G362" s="35"/>
    </row>
    <row r="363" spans="7:7" ht="30" customHeight="1" x14ac:dyDescent="0.35">
      <c r="G363" s="35"/>
    </row>
    <row r="364" spans="7:7" ht="30" customHeight="1" x14ac:dyDescent="0.35">
      <c r="G364" s="35"/>
    </row>
    <row r="365" spans="7:7" ht="30" customHeight="1" x14ac:dyDescent="0.35">
      <c r="G365" s="35"/>
    </row>
    <row r="366" spans="7:7" ht="30" customHeight="1" x14ac:dyDescent="0.35">
      <c r="G366" s="35"/>
    </row>
    <row r="367" spans="7:7" ht="30" customHeight="1" x14ac:dyDescent="0.35">
      <c r="G367" s="35"/>
    </row>
    <row r="368" spans="7:7" ht="30" customHeight="1" x14ac:dyDescent="0.35">
      <c r="G368" s="35"/>
    </row>
    <row r="369" spans="7:7" ht="30" customHeight="1" x14ac:dyDescent="0.35">
      <c r="G369" s="35"/>
    </row>
    <row r="370" spans="7:7" ht="30" customHeight="1" x14ac:dyDescent="0.35">
      <c r="G370" s="35"/>
    </row>
    <row r="371" spans="7:7" ht="30" customHeight="1" x14ac:dyDescent="0.35">
      <c r="G371" s="35"/>
    </row>
    <row r="372" spans="7:7" ht="30" customHeight="1" x14ac:dyDescent="0.35">
      <c r="G372" s="35"/>
    </row>
    <row r="373" spans="7:7" ht="30" customHeight="1" x14ac:dyDescent="0.35">
      <c r="G373" s="35"/>
    </row>
    <row r="374" spans="7:7" ht="30" customHeight="1" x14ac:dyDescent="0.35">
      <c r="G374" s="35"/>
    </row>
    <row r="375" spans="7:7" ht="30" customHeight="1" x14ac:dyDescent="0.35">
      <c r="G375" s="35"/>
    </row>
    <row r="376" spans="7:7" ht="30" customHeight="1" x14ac:dyDescent="0.35">
      <c r="G376" s="35"/>
    </row>
    <row r="377" spans="7:7" ht="30" customHeight="1" x14ac:dyDescent="0.35">
      <c r="G377" s="35"/>
    </row>
    <row r="378" spans="7:7" ht="30" customHeight="1" x14ac:dyDescent="0.35">
      <c r="G378" s="35"/>
    </row>
    <row r="379" spans="7:7" ht="30" customHeight="1" x14ac:dyDescent="0.35">
      <c r="G379" s="35"/>
    </row>
    <row r="380" spans="7:7" ht="30" customHeight="1" x14ac:dyDescent="0.35">
      <c r="G380" s="35"/>
    </row>
    <row r="381" spans="7:7" ht="30" customHeight="1" x14ac:dyDescent="0.35">
      <c r="G381" s="35"/>
    </row>
    <row r="382" spans="7:7" ht="30" customHeight="1" x14ac:dyDescent="0.35">
      <c r="G382" s="35"/>
    </row>
    <row r="383" spans="7:7" ht="30" customHeight="1" x14ac:dyDescent="0.35">
      <c r="G383" s="35"/>
    </row>
    <row r="384" spans="7:7" ht="30" customHeight="1" x14ac:dyDescent="0.35">
      <c r="G384" s="35"/>
    </row>
    <row r="385" spans="7:7" ht="30" customHeight="1" x14ac:dyDescent="0.35">
      <c r="G385" s="35"/>
    </row>
    <row r="386" spans="7:7" ht="30" customHeight="1" x14ac:dyDescent="0.35">
      <c r="G386" s="35"/>
    </row>
    <row r="387" spans="7:7" ht="30" customHeight="1" x14ac:dyDescent="0.35">
      <c r="G387" s="35"/>
    </row>
    <row r="388" spans="7:7" ht="30" customHeight="1" x14ac:dyDescent="0.35">
      <c r="G388" s="35"/>
    </row>
    <row r="389" spans="7:7" ht="30" customHeight="1" x14ac:dyDescent="0.35">
      <c r="G389" s="35"/>
    </row>
    <row r="390" spans="7:7" ht="30" customHeight="1" x14ac:dyDescent="0.35">
      <c r="G390" s="35"/>
    </row>
    <row r="391" spans="7:7" ht="30" customHeight="1" x14ac:dyDescent="0.35">
      <c r="G391" s="35"/>
    </row>
    <row r="392" spans="7:7" ht="30" customHeight="1" x14ac:dyDescent="0.35">
      <c r="G392" s="35"/>
    </row>
    <row r="393" spans="7:7" ht="30" customHeight="1" x14ac:dyDescent="0.35">
      <c r="G393" s="35"/>
    </row>
    <row r="394" spans="7:7" ht="30" customHeight="1" x14ac:dyDescent="0.35">
      <c r="G394" s="35"/>
    </row>
    <row r="395" spans="7:7" ht="30" customHeight="1" x14ac:dyDescent="0.35">
      <c r="G395" s="35"/>
    </row>
    <row r="396" spans="7:7" ht="30" customHeight="1" x14ac:dyDescent="0.35">
      <c r="G396" s="35"/>
    </row>
    <row r="397" spans="7:7" ht="30" customHeight="1" x14ac:dyDescent="0.35">
      <c r="G397" s="35"/>
    </row>
    <row r="398" spans="7:7" ht="30" customHeight="1" x14ac:dyDescent="0.35">
      <c r="G398" s="35"/>
    </row>
    <row r="399" spans="7:7" ht="30" customHeight="1" x14ac:dyDescent="0.35">
      <c r="G399" s="35"/>
    </row>
    <row r="400" spans="7:7" ht="30" customHeight="1" x14ac:dyDescent="0.35">
      <c r="G400" s="35"/>
    </row>
    <row r="401" spans="7:7" ht="30" customHeight="1" x14ac:dyDescent="0.35">
      <c r="G401" s="35"/>
    </row>
    <row r="402" spans="7:7" ht="30" customHeight="1" x14ac:dyDescent="0.35">
      <c r="G402" s="35"/>
    </row>
    <row r="403" spans="7:7" ht="30" customHeight="1" x14ac:dyDescent="0.35">
      <c r="G403" s="35"/>
    </row>
    <row r="404" spans="7:7" ht="30" customHeight="1" x14ac:dyDescent="0.35">
      <c r="G404" s="35"/>
    </row>
    <row r="405" spans="7:7" ht="30" customHeight="1" x14ac:dyDescent="0.35">
      <c r="G405" s="35"/>
    </row>
    <row r="406" spans="7:7" ht="30" customHeight="1" x14ac:dyDescent="0.35">
      <c r="G406" s="35"/>
    </row>
    <row r="407" spans="7:7" ht="30" customHeight="1" x14ac:dyDescent="0.35">
      <c r="G407" s="35"/>
    </row>
    <row r="408" spans="7:7" ht="30" customHeight="1" x14ac:dyDescent="0.35">
      <c r="G408" s="35"/>
    </row>
    <row r="409" spans="7:7" ht="30" customHeight="1" x14ac:dyDescent="0.35">
      <c r="G409" s="35"/>
    </row>
    <row r="410" spans="7:7" ht="30" customHeight="1" x14ac:dyDescent="0.35">
      <c r="G410" s="35"/>
    </row>
    <row r="411" spans="7:7" ht="30" customHeight="1" x14ac:dyDescent="0.35">
      <c r="G411" s="35"/>
    </row>
    <row r="412" spans="7:7" ht="30" customHeight="1" x14ac:dyDescent="0.35">
      <c r="G412" s="35"/>
    </row>
    <row r="413" spans="7:7" ht="30" customHeight="1" x14ac:dyDescent="0.35">
      <c r="G413" s="35"/>
    </row>
    <row r="414" spans="7:7" ht="30" customHeight="1" x14ac:dyDescent="0.35">
      <c r="G414" s="35"/>
    </row>
    <row r="415" spans="7:7" ht="30" customHeight="1" x14ac:dyDescent="0.35">
      <c r="G415" s="35"/>
    </row>
    <row r="416" spans="7:7" ht="30" customHeight="1" x14ac:dyDescent="0.35">
      <c r="G416" s="35"/>
    </row>
    <row r="417" spans="7:7" ht="30" customHeight="1" x14ac:dyDescent="0.35">
      <c r="G417" s="35"/>
    </row>
    <row r="418" spans="7:7" ht="30" customHeight="1" x14ac:dyDescent="0.35">
      <c r="G418" s="35"/>
    </row>
    <row r="419" spans="7:7" ht="30" customHeight="1" x14ac:dyDescent="0.35">
      <c r="G419" s="35"/>
    </row>
    <row r="420" spans="7:7" ht="30" customHeight="1" x14ac:dyDescent="0.35">
      <c r="G420" s="35"/>
    </row>
    <row r="421" spans="7:7" ht="30" customHeight="1" x14ac:dyDescent="0.35">
      <c r="G421" s="35"/>
    </row>
    <row r="422" spans="7:7" ht="30" customHeight="1" x14ac:dyDescent="0.35">
      <c r="G422" s="35"/>
    </row>
    <row r="423" spans="7:7" ht="30" customHeight="1" x14ac:dyDescent="0.35">
      <c r="G423" s="35"/>
    </row>
    <row r="424" spans="7:7" ht="30" customHeight="1" x14ac:dyDescent="0.35">
      <c r="G424" s="35"/>
    </row>
    <row r="425" spans="7:7" ht="30" customHeight="1" x14ac:dyDescent="0.35">
      <c r="G425" s="35"/>
    </row>
    <row r="426" spans="7:7" ht="30" customHeight="1" x14ac:dyDescent="0.35">
      <c r="G426" s="35"/>
    </row>
    <row r="427" spans="7:7" ht="30" customHeight="1" x14ac:dyDescent="0.35">
      <c r="G427" s="35"/>
    </row>
    <row r="428" spans="7:7" ht="30" customHeight="1" x14ac:dyDescent="0.35">
      <c r="G428" s="35"/>
    </row>
    <row r="429" spans="7:7" ht="30" customHeight="1" x14ac:dyDescent="0.35">
      <c r="G429" s="35"/>
    </row>
    <row r="430" spans="7:7" ht="30" customHeight="1" x14ac:dyDescent="0.35">
      <c r="G430" s="35"/>
    </row>
    <row r="431" spans="7:7" ht="30" customHeight="1" x14ac:dyDescent="0.35">
      <c r="G431" s="35"/>
    </row>
    <row r="432" spans="7:7" ht="30" customHeight="1" x14ac:dyDescent="0.35">
      <c r="G432" s="35"/>
    </row>
    <row r="433" spans="7:7" ht="30" customHeight="1" x14ac:dyDescent="0.35">
      <c r="G433" s="35"/>
    </row>
    <row r="434" spans="7:7" ht="30" customHeight="1" x14ac:dyDescent="0.35">
      <c r="G434" s="35"/>
    </row>
    <row r="435" spans="7:7" ht="30" customHeight="1" x14ac:dyDescent="0.35">
      <c r="G435" s="35"/>
    </row>
    <row r="436" spans="7:7" ht="30" customHeight="1" x14ac:dyDescent="0.35">
      <c r="G436" s="35"/>
    </row>
    <row r="437" spans="7:7" ht="30" customHeight="1" x14ac:dyDescent="0.35">
      <c r="G437" s="35"/>
    </row>
    <row r="438" spans="7:7" ht="30" customHeight="1" x14ac:dyDescent="0.35">
      <c r="G438" s="35"/>
    </row>
    <row r="439" spans="7:7" ht="30" customHeight="1" x14ac:dyDescent="0.35">
      <c r="G439" s="35"/>
    </row>
    <row r="440" spans="7:7" ht="30" customHeight="1" x14ac:dyDescent="0.35">
      <c r="G440" s="35"/>
    </row>
    <row r="441" spans="7:7" ht="30" customHeight="1" x14ac:dyDescent="0.35">
      <c r="G441" s="35"/>
    </row>
    <row r="442" spans="7:7" ht="30" customHeight="1" x14ac:dyDescent="0.35">
      <c r="G442" s="35"/>
    </row>
    <row r="443" spans="7:7" ht="30" customHeight="1" x14ac:dyDescent="0.35">
      <c r="G443" s="35"/>
    </row>
    <row r="444" spans="7:7" ht="30" customHeight="1" x14ac:dyDescent="0.35">
      <c r="G444" s="35"/>
    </row>
    <row r="445" spans="7:7" ht="30" customHeight="1" x14ac:dyDescent="0.35">
      <c r="G445" s="35"/>
    </row>
    <row r="446" spans="7:7" ht="30" customHeight="1" x14ac:dyDescent="0.35">
      <c r="G446" s="35"/>
    </row>
    <row r="447" spans="7:7" ht="30" customHeight="1" x14ac:dyDescent="0.35">
      <c r="G447" s="35"/>
    </row>
    <row r="448" spans="7:7" ht="30" customHeight="1" x14ac:dyDescent="0.35">
      <c r="G448" s="35"/>
    </row>
    <row r="449" spans="7:7" ht="30" customHeight="1" x14ac:dyDescent="0.35">
      <c r="G449" s="35"/>
    </row>
    <row r="450" spans="7:7" ht="30" customHeight="1" x14ac:dyDescent="0.35">
      <c r="G450" s="35"/>
    </row>
    <row r="451" spans="7:7" ht="30" customHeight="1" x14ac:dyDescent="0.35">
      <c r="G451" s="35"/>
    </row>
    <row r="452" spans="7:7" ht="30" customHeight="1" x14ac:dyDescent="0.35">
      <c r="G452" s="35"/>
    </row>
    <row r="453" spans="7:7" ht="30" customHeight="1" x14ac:dyDescent="0.35">
      <c r="G453" s="35"/>
    </row>
    <row r="454" spans="7:7" ht="30" customHeight="1" x14ac:dyDescent="0.35">
      <c r="G454" s="35"/>
    </row>
    <row r="455" spans="7:7" ht="30" customHeight="1" x14ac:dyDescent="0.35">
      <c r="G455" s="35"/>
    </row>
    <row r="456" spans="7:7" ht="30" customHeight="1" x14ac:dyDescent="0.35">
      <c r="G456" s="35"/>
    </row>
    <row r="457" spans="7:7" ht="30" customHeight="1" x14ac:dyDescent="0.35">
      <c r="G457" s="35"/>
    </row>
    <row r="458" spans="7:7" ht="30" customHeight="1" x14ac:dyDescent="0.35">
      <c r="G458" s="35"/>
    </row>
    <row r="459" spans="7:7" ht="30" customHeight="1" x14ac:dyDescent="0.35">
      <c r="G459" s="35"/>
    </row>
    <row r="460" spans="7:7" ht="30" customHeight="1" x14ac:dyDescent="0.35">
      <c r="G460" s="35"/>
    </row>
    <row r="461" spans="7:7" ht="30" customHeight="1" x14ac:dyDescent="0.35">
      <c r="G461" s="35"/>
    </row>
    <row r="462" spans="7:7" ht="30" customHeight="1" x14ac:dyDescent="0.35">
      <c r="G462" s="35"/>
    </row>
    <row r="463" spans="7:7" ht="30" customHeight="1" x14ac:dyDescent="0.35">
      <c r="G463" s="35"/>
    </row>
    <row r="464" spans="7:7" ht="30" customHeight="1" x14ac:dyDescent="0.35">
      <c r="G464" s="35"/>
    </row>
    <row r="465" spans="7:7" ht="30" customHeight="1" x14ac:dyDescent="0.35">
      <c r="G465" s="35"/>
    </row>
    <row r="466" spans="7:7" ht="30" customHeight="1" x14ac:dyDescent="0.35">
      <c r="G466" s="35"/>
    </row>
    <row r="467" spans="7:7" ht="30" customHeight="1" x14ac:dyDescent="0.35">
      <c r="G467" s="35"/>
    </row>
    <row r="468" spans="7:7" ht="30" customHeight="1" x14ac:dyDescent="0.35">
      <c r="G468" s="35"/>
    </row>
    <row r="469" spans="7:7" ht="30" customHeight="1" x14ac:dyDescent="0.35">
      <c r="G469" s="35"/>
    </row>
    <row r="470" spans="7:7" ht="30" customHeight="1" x14ac:dyDescent="0.35">
      <c r="G470" s="35"/>
    </row>
    <row r="471" spans="7:7" ht="30" customHeight="1" x14ac:dyDescent="0.35">
      <c r="G471" s="35"/>
    </row>
    <row r="472" spans="7:7" ht="30" customHeight="1" x14ac:dyDescent="0.35">
      <c r="G472" s="35"/>
    </row>
    <row r="473" spans="7:7" ht="30" customHeight="1" x14ac:dyDescent="0.35">
      <c r="G473" s="35"/>
    </row>
    <row r="474" spans="7:7" ht="30" customHeight="1" x14ac:dyDescent="0.35">
      <c r="G474" s="35"/>
    </row>
    <row r="475" spans="7:7" ht="30" customHeight="1" x14ac:dyDescent="0.35">
      <c r="G475" s="35"/>
    </row>
    <row r="476" spans="7:7" ht="30" customHeight="1" x14ac:dyDescent="0.35">
      <c r="G476" s="35"/>
    </row>
    <row r="477" spans="7:7" ht="30" customHeight="1" x14ac:dyDescent="0.35">
      <c r="G477" s="35"/>
    </row>
    <row r="478" spans="7:7" ht="30" customHeight="1" x14ac:dyDescent="0.35">
      <c r="G478" s="35"/>
    </row>
    <row r="479" spans="7:7" ht="30" customHeight="1" x14ac:dyDescent="0.35">
      <c r="G479" s="35"/>
    </row>
    <row r="480" spans="7:7" ht="30" customHeight="1" x14ac:dyDescent="0.35">
      <c r="G480" s="35"/>
    </row>
    <row r="481" spans="7:7" ht="30" customHeight="1" x14ac:dyDescent="0.35">
      <c r="G481" s="35"/>
    </row>
    <row r="482" spans="7:7" ht="30" customHeight="1" x14ac:dyDescent="0.35">
      <c r="G482" s="35"/>
    </row>
    <row r="483" spans="7:7" ht="30" customHeight="1" x14ac:dyDescent="0.35">
      <c r="G483" s="35"/>
    </row>
    <row r="484" spans="7:7" ht="30" customHeight="1" x14ac:dyDescent="0.35">
      <c r="G484" s="35"/>
    </row>
    <row r="485" spans="7:7" ht="30" customHeight="1" x14ac:dyDescent="0.35">
      <c r="G485" s="35"/>
    </row>
    <row r="486" spans="7:7" ht="30" customHeight="1" x14ac:dyDescent="0.35">
      <c r="G486" s="35"/>
    </row>
    <row r="487" spans="7:7" ht="30" customHeight="1" x14ac:dyDescent="0.35">
      <c r="G487" s="35"/>
    </row>
    <row r="488" spans="7:7" ht="30" customHeight="1" x14ac:dyDescent="0.35">
      <c r="G488" s="35"/>
    </row>
    <row r="489" spans="7:7" ht="30" customHeight="1" x14ac:dyDescent="0.35">
      <c r="G489" s="35"/>
    </row>
    <row r="490" spans="7:7" ht="30" customHeight="1" x14ac:dyDescent="0.35">
      <c r="G490" s="35"/>
    </row>
    <row r="491" spans="7:7" ht="30" customHeight="1" x14ac:dyDescent="0.35">
      <c r="G491" s="35"/>
    </row>
    <row r="492" spans="7:7" ht="30" customHeight="1" x14ac:dyDescent="0.35">
      <c r="G492" s="35"/>
    </row>
    <row r="493" spans="7:7" ht="30" customHeight="1" x14ac:dyDescent="0.35">
      <c r="G493" s="35"/>
    </row>
    <row r="494" spans="7:7" ht="30" customHeight="1" x14ac:dyDescent="0.35">
      <c r="G494" s="35"/>
    </row>
    <row r="495" spans="7:7" ht="30" customHeight="1" x14ac:dyDescent="0.35">
      <c r="G495" s="35"/>
    </row>
    <row r="496" spans="7:7" ht="30" customHeight="1" x14ac:dyDescent="0.35">
      <c r="G496" s="35"/>
    </row>
    <row r="497" spans="7:7" ht="30" customHeight="1" x14ac:dyDescent="0.35">
      <c r="G497" s="35"/>
    </row>
    <row r="498" spans="7:7" ht="30" customHeight="1" x14ac:dyDescent="0.35">
      <c r="G498" s="35"/>
    </row>
    <row r="499" spans="7:7" ht="30" customHeight="1" x14ac:dyDescent="0.35">
      <c r="G499" s="35"/>
    </row>
    <row r="500" spans="7:7" ht="30" customHeight="1" x14ac:dyDescent="0.35">
      <c r="G500" s="35"/>
    </row>
    <row r="501" spans="7:7" ht="30" customHeight="1" x14ac:dyDescent="0.35">
      <c r="G501" s="35"/>
    </row>
    <row r="502" spans="7:7" ht="30" customHeight="1" x14ac:dyDescent="0.35">
      <c r="G502" s="35"/>
    </row>
    <row r="503" spans="7:7" ht="30" customHeight="1" x14ac:dyDescent="0.35">
      <c r="G503" s="35"/>
    </row>
    <row r="504" spans="7:7" ht="30" customHeight="1" x14ac:dyDescent="0.35">
      <c r="G504" s="35"/>
    </row>
    <row r="505" spans="7:7" ht="30" customHeight="1" x14ac:dyDescent="0.35">
      <c r="G505" s="35"/>
    </row>
    <row r="506" spans="7:7" ht="30" customHeight="1" x14ac:dyDescent="0.35">
      <c r="G506" s="35"/>
    </row>
    <row r="507" spans="7:7" ht="30" customHeight="1" x14ac:dyDescent="0.35">
      <c r="G507" s="35"/>
    </row>
    <row r="508" spans="7:7" ht="30" customHeight="1" x14ac:dyDescent="0.35">
      <c r="G508" s="35"/>
    </row>
    <row r="509" spans="7:7" ht="30" customHeight="1" x14ac:dyDescent="0.35">
      <c r="G509" s="35"/>
    </row>
    <row r="510" spans="7:7" ht="30" customHeight="1" x14ac:dyDescent="0.35">
      <c r="G510" s="35"/>
    </row>
    <row r="511" spans="7:7" ht="30" customHeight="1" x14ac:dyDescent="0.35">
      <c r="G511" s="35"/>
    </row>
    <row r="512" spans="7:7" ht="30" customHeight="1" x14ac:dyDescent="0.35">
      <c r="G512" s="35"/>
    </row>
    <row r="513" spans="7:7" ht="30" customHeight="1" x14ac:dyDescent="0.35">
      <c r="G513" s="35"/>
    </row>
    <row r="514" spans="7:7" ht="30" customHeight="1" x14ac:dyDescent="0.35">
      <c r="G514" s="35"/>
    </row>
    <row r="515" spans="7:7" ht="30" customHeight="1" x14ac:dyDescent="0.35">
      <c r="G515" s="35"/>
    </row>
    <row r="516" spans="7:7" ht="30" customHeight="1" x14ac:dyDescent="0.35">
      <c r="G516" s="35"/>
    </row>
    <row r="517" spans="7:7" ht="30" customHeight="1" x14ac:dyDescent="0.35">
      <c r="G517" s="35"/>
    </row>
    <row r="518" spans="7:7" ht="30" customHeight="1" x14ac:dyDescent="0.35">
      <c r="G518" s="35"/>
    </row>
    <row r="519" spans="7:7" ht="30" customHeight="1" x14ac:dyDescent="0.35">
      <c r="G519" s="35"/>
    </row>
    <row r="520" spans="7:7" ht="30" customHeight="1" x14ac:dyDescent="0.35">
      <c r="G520" s="35"/>
    </row>
    <row r="521" spans="7:7" ht="30" customHeight="1" x14ac:dyDescent="0.35">
      <c r="G521" s="35"/>
    </row>
    <row r="522" spans="7:7" ht="30" customHeight="1" x14ac:dyDescent="0.35">
      <c r="G522" s="35"/>
    </row>
    <row r="523" spans="7:7" ht="30" customHeight="1" x14ac:dyDescent="0.35">
      <c r="G523" s="35"/>
    </row>
    <row r="524" spans="7:7" ht="30" customHeight="1" x14ac:dyDescent="0.35">
      <c r="G524" s="35"/>
    </row>
    <row r="525" spans="7:7" ht="30" customHeight="1" x14ac:dyDescent="0.35">
      <c r="G525" s="35"/>
    </row>
    <row r="526" spans="7:7" ht="30" customHeight="1" x14ac:dyDescent="0.35">
      <c r="G526" s="35"/>
    </row>
    <row r="527" spans="7:7" ht="30" customHeight="1" x14ac:dyDescent="0.35">
      <c r="G527" s="35"/>
    </row>
    <row r="528" spans="7:7" ht="30" customHeight="1" x14ac:dyDescent="0.35">
      <c r="G528" s="35"/>
    </row>
    <row r="529" spans="7:7" ht="30" customHeight="1" x14ac:dyDescent="0.35">
      <c r="G529" s="35"/>
    </row>
    <row r="530" spans="7:7" ht="30" customHeight="1" x14ac:dyDescent="0.35">
      <c r="G530" s="35"/>
    </row>
    <row r="531" spans="7:7" ht="30" customHeight="1" x14ac:dyDescent="0.35">
      <c r="G531" s="35"/>
    </row>
    <row r="532" spans="7:7" ht="30" customHeight="1" x14ac:dyDescent="0.35">
      <c r="G532" s="35"/>
    </row>
    <row r="533" spans="7:7" ht="30" customHeight="1" x14ac:dyDescent="0.35">
      <c r="G533" s="35"/>
    </row>
    <row r="534" spans="7:7" ht="30" customHeight="1" x14ac:dyDescent="0.35">
      <c r="G534" s="35"/>
    </row>
    <row r="535" spans="7:7" ht="30" customHeight="1" x14ac:dyDescent="0.35">
      <c r="G535" s="35"/>
    </row>
    <row r="536" spans="7:7" ht="30" customHeight="1" x14ac:dyDescent="0.35">
      <c r="G536" s="35"/>
    </row>
    <row r="537" spans="7:7" ht="30" customHeight="1" x14ac:dyDescent="0.35">
      <c r="G537" s="35"/>
    </row>
    <row r="538" spans="7:7" ht="30" customHeight="1" x14ac:dyDescent="0.35">
      <c r="G538" s="35"/>
    </row>
    <row r="539" spans="7:7" ht="30" customHeight="1" x14ac:dyDescent="0.35">
      <c r="G539" s="35"/>
    </row>
    <row r="540" spans="7:7" ht="30" customHeight="1" x14ac:dyDescent="0.35">
      <c r="G540" s="35"/>
    </row>
    <row r="541" spans="7:7" ht="30" customHeight="1" x14ac:dyDescent="0.35">
      <c r="G541" s="35"/>
    </row>
    <row r="542" spans="7:7" ht="30" customHeight="1" x14ac:dyDescent="0.35">
      <c r="G542" s="35"/>
    </row>
    <row r="543" spans="7:7" ht="30" customHeight="1" x14ac:dyDescent="0.35">
      <c r="G543" s="35"/>
    </row>
    <row r="544" spans="7:7" ht="30" customHeight="1" x14ac:dyDescent="0.35">
      <c r="G544" s="35"/>
    </row>
    <row r="545" spans="7:7" ht="30" customHeight="1" x14ac:dyDescent="0.35">
      <c r="G545" s="35"/>
    </row>
    <row r="546" spans="7:7" ht="30" customHeight="1" x14ac:dyDescent="0.35">
      <c r="G546" s="35"/>
    </row>
    <row r="547" spans="7:7" ht="30" customHeight="1" x14ac:dyDescent="0.35">
      <c r="G547" s="35"/>
    </row>
    <row r="548" spans="7:7" ht="30" customHeight="1" x14ac:dyDescent="0.35">
      <c r="G548" s="35"/>
    </row>
    <row r="549" spans="7:7" ht="30" customHeight="1" x14ac:dyDescent="0.35">
      <c r="G549" s="35"/>
    </row>
    <row r="550" spans="7:7" ht="30" customHeight="1" x14ac:dyDescent="0.35">
      <c r="G550" s="35"/>
    </row>
    <row r="551" spans="7:7" ht="30" customHeight="1" x14ac:dyDescent="0.35">
      <c r="G551" s="35"/>
    </row>
    <row r="552" spans="7:7" ht="30" customHeight="1" x14ac:dyDescent="0.35">
      <c r="G552" s="35"/>
    </row>
    <row r="553" spans="7:7" ht="30" customHeight="1" x14ac:dyDescent="0.35">
      <c r="G553" s="35"/>
    </row>
    <row r="554" spans="7:7" ht="30" customHeight="1" x14ac:dyDescent="0.35">
      <c r="G554" s="35"/>
    </row>
    <row r="555" spans="7:7" ht="30" customHeight="1" x14ac:dyDescent="0.35">
      <c r="G555" s="35"/>
    </row>
    <row r="556" spans="7:7" ht="30" customHeight="1" x14ac:dyDescent="0.35">
      <c r="G556" s="35"/>
    </row>
    <row r="557" spans="7:7" ht="30" customHeight="1" x14ac:dyDescent="0.35">
      <c r="G557" s="35"/>
    </row>
    <row r="558" spans="7:7" ht="30" customHeight="1" x14ac:dyDescent="0.35">
      <c r="G558" s="35"/>
    </row>
    <row r="559" spans="7:7" ht="30" customHeight="1" x14ac:dyDescent="0.35">
      <c r="G559" s="35"/>
    </row>
    <row r="560" spans="7:7" ht="30" customHeight="1" x14ac:dyDescent="0.35">
      <c r="G560" s="35"/>
    </row>
    <row r="561" spans="7:7" ht="30" customHeight="1" x14ac:dyDescent="0.35">
      <c r="G561" s="35"/>
    </row>
    <row r="562" spans="7:7" ht="30" customHeight="1" x14ac:dyDescent="0.35">
      <c r="G562" s="35"/>
    </row>
    <row r="563" spans="7:7" ht="30" customHeight="1" x14ac:dyDescent="0.35">
      <c r="G563" s="35"/>
    </row>
    <row r="564" spans="7:7" ht="30" customHeight="1" x14ac:dyDescent="0.35">
      <c r="G564" s="35"/>
    </row>
    <row r="565" spans="7:7" ht="30" customHeight="1" x14ac:dyDescent="0.35">
      <c r="G565" s="35"/>
    </row>
    <row r="566" spans="7:7" ht="30" customHeight="1" x14ac:dyDescent="0.35">
      <c r="G566" s="35"/>
    </row>
    <row r="567" spans="7:7" ht="30" customHeight="1" x14ac:dyDescent="0.35">
      <c r="G567" s="35"/>
    </row>
    <row r="568" spans="7:7" ht="30" customHeight="1" x14ac:dyDescent="0.35">
      <c r="G568" s="35"/>
    </row>
    <row r="569" spans="7:7" ht="30" customHeight="1" x14ac:dyDescent="0.35">
      <c r="G569" s="35"/>
    </row>
    <row r="570" spans="7:7" ht="30" customHeight="1" x14ac:dyDescent="0.35">
      <c r="G570" s="35"/>
    </row>
    <row r="571" spans="7:7" ht="30" customHeight="1" x14ac:dyDescent="0.35">
      <c r="G571" s="35"/>
    </row>
    <row r="572" spans="7:7" ht="30" customHeight="1" x14ac:dyDescent="0.35">
      <c r="G572" s="35"/>
    </row>
    <row r="573" spans="7:7" ht="30" customHeight="1" x14ac:dyDescent="0.35">
      <c r="G573" s="35"/>
    </row>
    <row r="574" spans="7:7" ht="30" customHeight="1" x14ac:dyDescent="0.35">
      <c r="G574" s="35"/>
    </row>
    <row r="575" spans="7:7" ht="30" customHeight="1" x14ac:dyDescent="0.35">
      <c r="G575" s="35"/>
    </row>
    <row r="576" spans="7:7" ht="30" customHeight="1" x14ac:dyDescent="0.35">
      <c r="G576" s="35"/>
    </row>
    <row r="577" spans="7:7" ht="30" customHeight="1" x14ac:dyDescent="0.35">
      <c r="G577" s="35"/>
    </row>
    <row r="578" spans="7:7" ht="30" customHeight="1" x14ac:dyDescent="0.35">
      <c r="G578" s="35"/>
    </row>
    <row r="579" spans="7:7" ht="30" customHeight="1" x14ac:dyDescent="0.35">
      <c r="G579" s="35"/>
    </row>
    <row r="580" spans="7:7" ht="30" customHeight="1" x14ac:dyDescent="0.35">
      <c r="G580" s="35"/>
    </row>
    <row r="581" spans="7:7" ht="30" customHeight="1" x14ac:dyDescent="0.35">
      <c r="G581" s="35"/>
    </row>
    <row r="582" spans="7:7" ht="30" customHeight="1" x14ac:dyDescent="0.35">
      <c r="G582" s="35"/>
    </row>
    <row r="583" spans="7:7" ht="30" customHeight="1" x14ac:dyDescent="0.35">
      <c r="G583" s="35"/>
    </row>
    <row r="584" spans="7:7" ht="30" customHeight="1" x14ac:dyDescent="0.35">
      <c r="G584" s="35"/>
    </row>
    <row r="585" spans="7:7" ht="30" customHeight="1" x14ac:dyDescent="0.35">
      <c r="G585" s="35"/>
    </row>
    <row r="586" spans="7:7" ht="30" customHeight="1" x14ac:dyDescent="0.35">
      <c r="G586" s="35"/>
    </row>
    <row r="587" spans="7:7" ht="30" customHeight="1" x14ac:dyDescent="0.35">
      <c r="G587" s="35"/>
    </row>
    <row r="588" spans="7:7" ht="30" customHeight="1" x14ac:dyDescent="0.35">
      <c r="G588" s="35"/>
    </row>
    <row r="589" spans="7:7" ht="30" customHeight="1" x14ac:dyDescent="0.35">
      <c r="G589" s="35"/>
    </row>
    <row r="590" spans="7:7" ht="30" customHeight="1" x14ac:dyDescent="0.35">
      <c r="G590" s="35"/>
    </row>
    <row r="591" spans="7:7" ht="30" customHeight="1" x14ac:dyDescent="0.35">
      <c r="G591" s="35"/>
    </row>
    <row r="592" spans="7:7" ht="30" customHeight="1" x14ac:dyDescent="0.35">
      <c r="G592" s="35"/>
    </row>
    <row r="593" spans="7:7" ht="30" customHeight="1" x14ac:dyDescent="0.35">
      <c r="G593" s="35"/>
    </row>
    <row r="594" spans="7:7" ht="30" customHeight="1" x14ac:dyDescent="0.35">
      <c r="G594" s="35"/>
    </row>
    <row r="595" spans="7:7" ht="30" customHeight="1" x14ac:dyDescent="0.35">
      <c r="G595" s="35"/>
    </row>
    <row r="596" spans="7:7" ht="30" customHeight="1" x14ac:dyDescent="0.35">
      <c r="G596" s="35"/>
    </row>
    <row r="597" spans="7:7" ht="30" customHeight="1" x14ac:dyDescent="0.35">
      <c r="G597" s="35"/>
    </row>
    <row r="598" spans="7:7" ht="30" customHeight="1" x14ac:dyDescent="0.35">
      <c r="G598" s="35"/>
    </row>
    <row r="599" spans="7:7" ht="30" customHeight="1" x14ac:dyDescent="0.35">
      <c r="G599" s="35"/>
    </row>
    <row r="600" spans="7:7" ht="30" customHeight="1" x14ac:dyDescent="0.35">
      <c r="G600" s="35"/>
    </row>
    <row r="601" spans="7:7" ht="30" customHeight="1" x14ac:dyDescent="0.35">
      <c r="G601" s="35"/>
    </row>
    <row r="602" spans="7:7" ht="30" customHeight="1" x14ac:dyDescent="0.35">
      <c r="G602" s="35"/>
    </row>
    <row r="603" spans="7:7" ht="30" customHeight="1" x14ac:dyDescent="0.35">
      <c r="G603" s="35"/>
    </row>
    <row r="604" spans="7:7" ht="30" customHeight="1" x14ac:dyDescent="0.35">
      <c r="G604" s="35"/>
    </row>
    <row r="605" spans="7:7" ht="30" customHeight="1" x14ac:dyDescent="0.35">
      <c r="G605" s="35"/>
    </row>
    <row r="606" spans="7:7" ht="30" customHeight="1" x14ac:dyDescent="0.35">
      <c r="G606" s="35"/>
    </row>
    <row r="607" spans="7:7" ht="30" customHeight="1" x14ac:dyDescent="0.35">
      <c r="G607" s="35"/>
    </row>
    <row r="608" spans="7:7" ht="30" customHeight="1" x14ac:dyDescent="0.35">
      <c r="G608" s="35"/>
    </row>
    <row r="609" spans="7:7" ht="30" customHeight="1" x14ac:dyDescent="0.35">
      <c r="G609" s="35"/>
    </row>
    <row r="610" spans="7:7" ht="30" customHeight="1" x14ac:dyDescent="0.35">
      <c r="G610" s="35"/>
    </row>
    <row r="611" spans="7:7" ht="30" customHeight="1" x14ac:dyDescent="0.35">
      <c r="G611" s="35"/>
    </row>
    <row r="612" spans="7:7" ht="30" customHeight="1" x14ac:dyDescent="0.35">
      <c r="G612" s="35"/>
    </row>
    <row r="613" spans="7:7" ht="30" customHeight="1" x14ac:dyDescent="0.35">
      <c r="G613" s="35"/>
    </row>
    <row r="614" spans="7:7" ht="30" customHeight="1" x14ac:dyDescent="0.35">
      <c r="G614" s="35"/>
    </row>
    <row r="615" spans="7:7" ht="30" customHeight="1" x14ac:dyDescent="0.35">
      <c r="G615" s="35"/>
    </row>
    <row r="616" spans="7:7" ht="30" customHeight="1" x14ac:dyDescent="0.35">
      <c r="G616" s="35"/>
    </row>
    <row r="617" spans="7:7" ht="30" customHeight="1" x14ac:dyDescent="0.35">
      <c r="G617" s="35"/>
    </row>
    <row r="618" spans="7:7" ht="30" customHeight="1" x14ac:dyDescent="0.35">
      <c r="G618" s="35"/>
    </row>
    <row r="619" spans="7:7" ht="30" customHeight="1" x14ac:dyDescent="0.35">
      <c r="G619" s="35"/>
    </row>
    <row r="620" spans="7:7" ht="30" customHeight="1" x14ac:dyDescent="0.35">
      <c r="G620" s="35"/>
    </row>
    <row r="621" spans="7:7" ht="30" customHeight="1" x14ac:dyDescent="0.35">
      <c r="G621" s="35"/>
    </row>
    <row r="622" spans="7:7" ht="30" customHeight="1" x14ac:dyDescent="0.35">
      <c r="G622" s="35"/>
    </row>
    <row r="623" spans="7:7" ht="30" customHeight="1" x14ac:dyDescent="0.35">
      <c r="G623" s="35"/>
    </row>
    <row r="624" spans="7:7" ht="30" customHeight="1" x14ac:dyDescent="0.35">
      <c r="G624" s="35"/>
    </row>
    <row r="625" spans="7:7" ht="30" customHeight="1" x14ac:dyDescent="0.35">
      <c r="G625" s="35"/>
    </row>
    <row r="626" spans="7:7" ht="30" customHeight="1" x14ac:dyDescent="0.35">
      <c r="G626" s="35"/>
    </row>
    <row r="627" spans="7:7" ht="30" customHeight="1" x14ac:dyDescent="0.35">
      <c r="G627" s="35"/>
    </row>
    <row r="628" spans="7:7" ht="30" customHeight="1" x14ac:dyDescent="0.35">
      <c r="G628" s="35"/>
    </row>
    <row r="629" spans="7:7" ht="30" customHeight="1" x14ac:dyDescent="0.35">
      <c r="G629" s="35"/>
    </row>
    <row r="630" spans="7:7" ht="30" customHeight="1" x14ac:dyDescent="0.35">
      <c r="G630" s="35"/>
    </row>
    <row r="631" spans="7:7" ht="30" customHeight="1" x14ac:dyDescent="0.35">
      <c r="G631" s="35"/>
    </row>
    <row r="632" spans="7:7" ht="30" customHeight="1" x14ac:dyDescent="0.35">
      <c r="G632" s="35"/>
    </row>
    <row r="633" spans="7:7" ht="30" customHeight="1" x14ac:dyDescent="0.35">
      <c r="G633" s="35"/>
    </row>
    <row r="634" spans="7:7" ht="30" customHeight="1" x14ac:dyDescent="0.35">
      <c r="G634" s="35"/>
    </row>
    <row r="635" spans="7:7" ht="30" customHeight="1" x14ac:dyDescent="0.35">
      <c r="G635" s="35"/>
    </row>
    <row r="636" spans="7:7" ht="30" customHeight="1" x14ac:dyDescent="0.35">
      <c r="G636" s="35"/>
    </row>
    <row r="637" spans="7:7" ht="30" customHeight="1" x14ac:dyDescent="0.35">
      <c r="G637" s="35"/>
    </row>
    <row r="638" spans="7:7" ht="30" customHeight="1" x14ac:dyDescent="0.35">
      <c r="G638" s="35"/>
    </row>
    <row r="639" spans="7:7" ht="30" customHeight="1" x14ac:dyDescent="0.35">
      <c r="G639" s="35"/>
    </row>
    <row r="640" spans="7:7" ht="30" customHeight="1" x14ac:dyDescent="0.35">
      <c r="G640" s="35"/>
    </row>
    <row r="641" spans="7:7" ht="30" customHeight="1" x14ac:dyDescent="0.35">
      <c r="G641" s="35"/>
    </row>
    <row r="642" spans="7:7" ht="30" customHeight="1" x14ac:dyDescent="0.35">
      <c r="G642" s="35"/>
    </row>
    <row r="643" spans="7:7" ht="30" customHeight="1" x14ac:dyDescent="0.35">
      <c r="G643" s="35"/>
    </row>
    <row r="644" spans="7:7" ht="30" customHeight="1" x14ac:dyDescent="0.35">
      <c r="G644" s="35"/>
    </row>
    <row r="645" spans="7:7" ht="30" customHeight="1" x14ac:dyDescent="0.35">
      <c r="G645" s="35"/>
    </row>
    <row r="646" spans="7:7" ht="30" customHeight="1" x14ac:dyDescent="0.35">
      <c r="G646" s="35"/>
    </row>
    <row r="647" spans="7:7" ht="30" customHeight="1" x14ac:dyDescent="0.35">
      <c r="G647" s="35"/>
    </row>
    <row r="648" spans="7:7" ht="30" customHeight="1" x14ac:dyDescent="0.35">
      <c r="G648" s="35"/>
    </row>
    <row r="649" spans="7:7" ht="30" customHeight="1" x14ac:dyDescent="0.35">
      <c r="G649" s="35"/>
    </row>
    <row r="650" spans="7:7" ht="30" customHeight="1" x14ac:dyDescent="0.35">
      <c r="G650" s="35"/>
    </row>
    <row r="651" spans="7:7" ht="30" customHeight="1" x14ac:dyDescent="0.35">
      <c r="G651" s="35"/>
    </row>
    <row r="652" spans="7:7" ht="30" customHeight="1" x14ac:dyDescent="0.35">
      <c r="G652" s="35"/>
    </row>
    <row r="653" spans="7:7" ht="30" customHeight="1" x14ac:dyDescent="0.35">
      <c r="G653" s="35"/>
    </row>
    <row r="654" spans="7:7" ht="30" customHeight="1" x14ac:dyDescent="0.35">
      <c r="G654" s="35"/>
    </row>
    <row r="655" spans="7:7" ht="30" customHeight="1" x14ac:dyDescent="0.35">
      <c r="G655" s="35"/>
    </row>
    <row r="656" spans="7:7" ht="30" customHeight="1" x14ac:dyDescent="0.35">
      <c r="G656" s="35"/>
    </row>
    <row r="657" spans="7:7" ht="30" customHeight="1" x14ac:dyDescent="0.35">
      <c r="G657" s="35"/>
    </row>
    <row r="658" spans="7:7" ht="30" customHeight="1" x14ac:dyDescent="0.35">
      <c r="G658" s="35"/>
    </row>
    <row r="659" spans="7:7" ht="30" customHeight="1" x14ac:dyDescent="0.35">
      <c r="G659" s="35"/>
    </row>
    <row r="660" spans="7:7" ht="30" customHeight="1" x14ac:dyDescent="0.35">
      <c r="G660" s="35"/>
    </row>
    <row r="661" spans="7:7" ht="30" customHeight="1" x14ac:dyDescent="0.35">
      <c r="G661" s="35"/>
    </row>
    <row r="662" spans="7:7" ht="30" customHeight="1" x14ac:dyDescent="0.35">
      <c r="G662" s="35"/>
    </row>
    <row r="663" spans="7:7" ht="30" customHeight="1" x14ac:dyDescent="0.35">
      <c r="G663" s="35"/>
    </row>
    <row r="664" spans="7:7" ht="30" customHeight="1" x14ac:dyDescent="0.35">
      <c r="G664" s="35"/>
    </row>
    <row r="665" spans="7:7" ht="30" customHeight="1" x14ac:dyDescent="0.35">
      <c r="G665" s="35"/>
    </row>
    <row r="666" spans="7:7" ht="30" customHeight="1" x14ac:dyDescent="0.35">
      <c r="G666" s="35"/>
    </row>
    <row r="667" spans="7:7" ht="30" customHeight="1" x14ac:dyDescent="0.35">
      <c r="G667" s="35"/>
    </row>
    <row r="668" spans="7:7" ht="30" customHeight="1" x14ac:dyDescent="0.35">
      <c r="G668" s="35"/>
    </row>
    <row r="669" spans="7:7" ht="30" customHeight="1" x14ac:dyDescent="0.35">
      <c r="G669" s="35"/>
    </row>
    <row r="670" spans="7:7" ht="30" customHeight="1" x14ac:dyDescent="0.35">
      <c r="G670" s="35"/>
    </row>
    <row r="671" spans="7:7" ht="30" customHeight="1" x14ac:dyDescent="0.35">
      <c r="G671" s="35"/>
    </row>
    <row r="672" spans="7:7" ht="30" customHeight="1" x14ac:dyDescent="0.35">
      <c r="G672" s="35"/>
    </row>
    <row r="673" spans="7:7" ht="30" customHeight="1" x14ac:dyDescent="0.35">
      <c r="G673" s="35"/>
    </row>
    <row r="674" spans="7:7" ht="30" customHeight="1" x14ac:dyDescent="0.35">
      <c r="G674" s="35"/>
    </row>
    <row r="675" spans="7:7" ht="30" customHeight="1" x14ac:dyDescent="0.35">
      <c r="G675" s="35"/>
    </row>
    <row r="676" spans="7:7" ht="30" customHeight="1" x14ac:dyDescent="0.35">
      <c r="G676" s="35"/>
    </row>
    <row r="677" spans="7:7" ht="30" customHeight="1" x14ac:dyDescent="0.35">
      <c r="G677" s="35"/>
    </row>
    <row r="678" spans="7:7" ht="30" customHeight="1" x14ac:dyDescent="0.35">
      <c r="G678" s="35"/>
    </row>
    <row r="679" spans="7:7" ht="30" customHeight="1" x14ac:dyDescent="0.35">
      <c r="G679" s="35"/>
    </row>
    <row r="680" spans="7:7" ht="30" customHeight="1" x14ac:dyDescent="0.35">
      <c r="G680" s="35"/>
    </row>
    <row r="681" spans="7:7" ht="30" customHeight="1" x14ac:dyDescent="0.35">
      <c r="G681" s="35"/>
    </row>
    <row r="682" spans="7:7" ht="30" customHeight="1" x14ac:dyDescent="0.35">
      <c r="G682" s="35"/>
    </row>
    <row r="683" spans="7:7" ht="30" customHeight="1" x14ac:dyDescent="0.35">
      <c r="G683" s="35"/>
    </row>
    <row r="684" spans="7:7" ht="30" customHeight="1" x14ac:dyDescent="0.35">
      <c r="G684" s="35"/>
    </row>
    <row r="685" spans="7:7" ht="30" customHeight="1" x14ac:dyDescent="0.35">
      <c r="G685" s="35"/>
    </row>
    <row r="686" spans="7:7" ht="30" customHeight="1" x14ac:dyDescent="0.35">
      <c r="G686" s="35"/>
    </row>
    <row r="687" spans="7:7" ht="30" customHeight="1" x14ac:dyDescent="0.35">
      <c r="G687" s="35"/>
    </row>
    <row r="688" spans="7:7" ht="30" customHeight="1" x14ac:dyDescent="0.35">
      <c r="G688" s="35"/>
    </row>
    <row r="689" spans="7:7" ht="30" customHeight="1" x14ac:dyDescent="0.35">
      <c r="G689" s="35"/>
    </row>
    <row r="690" spans="7:7" ht="30" customHeight="1" x14ac:dyDescent="0.35">
      <c r="G690" s="35"/>
    </row>
    <row r="691" spans="7:7" ht="30" customHeight="1" x14ac:dyDescent="0.35">
      <c r="G691" s="35"/>
    </row>
    <row r="692" spans="7:7" ht="30" customHeight="1" x14ac:dyDescent="0.35">
      <c r="G692" s="35"/>
    </row>
    <row r="693" spans="7:7" ht="30" customHeight="1" x14ac:dyDescent="0.35">
      <c r="G693" s="35"/>
    </row>
    <row r="694" spans="7:7" ht="30" customHeight="1" x14ac:dyDescent="0.35">
      <c r="G694" s="35"/>
    </row>
    <row r="695" spans="7:7" ht="30" customHeight="1" x14ac:dyDescent="0.35">
      <c r="G695" s="35"/>
    </row>
    <row r="696" spans="7:7" ht="30" customHeight="1" x14ac:dyDescent="0.35">
      <c r="G696" s="35"/>
    </row>
    <row r="697" spans="7:7" ht="30" customHeight="1" x14ac:dyDescent="0.35">
      <c r="G697" s="35"/>
    </row>
    <row r="698" spans="7:7" ht="30" customHeight="1" x14ac:dyDescent="0.35">
      <c r="G698" s="35"/>
    </row>
    <row r="699" spans="7:7" ht="30" customHeight="1" x14ac:dyDescent="0.35">
      <c r="G699" s="35"/>
    </row>
    <row r="700" spans="7:7" ht="30" customHeight="1" x14ac:dyDescent="0.35">
      <c r="G700" s="35"/>
    </row>
    <row r="701" spans="7:7" ht="30" customHeight="1" x14ac:dyDescent="0.35">
      <c r="G701" s="35"/>
    </row>
    <row r="702" spans="7:7" ht="30" customHeight="1" x14ac:dyDescent="0.35">
      <c r="G702" s="35"/>
    </row>
    <row r="703" spans="7:7" ht="30" customHeight="1" x14ac:dyDescent="0.35">
      <c r="G703" s="35"/>
    </row>
    <row r="704" spans="7:7" ht="30" customHeight="1" x14ac:dyDescent="0.35">
      <c r="G704" s="35"/>
    </row>
    <row r="705" spans="7:7" ht="30" customHeight="1" x14ac:dyDescent="0.35">
      <c r="G705" s="35"/>
    </row>
    <row r="706" spans="7:7" ht="30" customHeight="1" x14ac:dyDescent="0.35">
      <c r="G706" s="35"/>
    </row>
    <row r="707" spans="7:7" ht="30" customHeight="1" x14ac:dyDescent="0.35">
      <c r="G707" s="35"/>
    </row>
    <row r="708" spans="7:7" ht="30" customHeight="1" x14ac:dyDescent="0.35">
      <c r="G708" s="35"/>
    </row>
    <row r="709" spans="7:7" ht="30" customHeight="1" x14ac:dyDescent="0.35">
      <c r="G709" s="35"/>
    </row>
    <row r="710" spans="7:7" ht="30" customHeight="1" x14ac:dyDescent="0.35">
      <c r="G710" s="35"/>
    </row>
    <row r="711" spans="7:7" ht="30" customHeight="1" x14ac:dyDescent="0.35">
      <c r="G711" s="35"/>
    </row>
    <row r="712" spans="7:7" ht="30" customHeight="1" x14ac:dyDescent="0.35">
      <c r="G712" s="35"/>
    </row>
    <row r="713" spans="7:7" ht="30" customHeight="1" x14ac:dyDescent="0.35">
      <c r="G713" s="35"/>
    </row>
    <row r="714" spans="7:7" ht="30" customHeight="1" x14ac:dyDescent="0.35">
      <c r="G714" s="35"/>
    </row>
    <row r="715" spans="7:7" ht="30" customHeight="1" x14ac:dyDescent="0.35">
      <c r="G715" s="35"/>
    </row>
    <row r="716" spans="7:7" ht="30" customHeight="1" x14ac:dyDescent="0.35">
      <c r="G716" s="35"/>
    </row>
    <row r="717" spans="7:7" ht="30" customHeight="1" x14ac:dyDescent="0.35">
      <c r="G717" s="35"/>
    </row>
    <row r="718" spans="7:7" ht="30" customHeight="1" x14ac:dyDescent="0.35">
      <c r="G718" s="35"/>
    </row>
    <row r="719" spans="7:7" ht="30" customHeight="1" x14ac:dyDescent="0.35">
      <c r="G719" s="35"/>
    </row>
    <row r="720" spans="7:7" ht="30" customHeight="1" x14ac:dyDescent="0.35">
      <c r="G720" s="35"/>
    </row>
    <row r="721" spans="7:7" ht="30" customHeight="1" x14ac:dyDescent="0.35">
      <c r="G721" s="35"/>
    </row>
    <row r="722" spans="7:7" ht="30" customHeight="1" x14ac:dyDescent="0.35">
      <c r="G722" s="35"/>
    </row>
    <row r="723" spans="7:7" ht="30" customHeight="1" x14ac:dyDescent="0.35">
      <c r="G723" s="35"/>
    </row>
    <row r="724" spans="7:7" ht="30" customHeight="1" x14ac:dyDescent="0.35">
      <c r="G724" s="35"/>
    </row>
    <row r="725" spans="7:7" ht="30" customHeight="1" x14ac:dyDescent="0.35">
      <c r="G725" s="35"/>
    </row>
    <row r="726" spans="7:7" ht="30" customHeight="1" x14ac:dyDescent="0.35">
      <c r="G726" s="35"/>
    </row>
    <row r="727" spans="7:7" ht="30" customHeight="1" x14ac:dyDescent="0.35">
      <c r="G727" s="35"/>
    </row>
    <row r="728" spans="7:7" ht="30" customHeight="1" x14ac:dyDescent="0.35">
      <c r="G728" s="35"/>
    </row>
    <row r="729" spans="7:7" ht="30" customHeight="1" x14ac:dyDescent="0.35">
      <c r="G729" s="35"/>
    </row>
    <row r="730" spans="7:7" ht="30" customHeight="1" x14ac:dyDescent="0.35">
      <c r="G730" s="35"/>
    </row>
    <row r="731" spans="7:7" ht="30" customHeight="1" x14ac:dyDescent="0.35">
      <c r="G731" s="35"/>
    </row>
    <row r="732" spans="7:7" ht="30" customHeight="1" x14ac:dyDescent="0.35">
      <c r="G732" s="35"/>
    </row>
    <row r="733" spans="7:7" ht="30" customHeight="1" x14ac:dyDescent="0.35">
      <c r="G733" s="35"/>
    </row>
    <row r="734" spans="7:7" ht="30" customHeight="1" x14ac:dyDescent="0.35">
      <c r="G734" s="35"/>
    </row>
    <row r="735" spans="7:7" ht="30" customHeight="1" x14ac:dyDescent="0.35">
      <c r="G735" s="35"/>
    </row>
    <row r="736" spans="7:7" ht="30" customHeight="1" x14ac:dyDescent="0.35">
      <c r="G736" s="35"/>
    </row>
    <row r="737" spans="7:7" ht="30" customHeight="1" x14ac:dyDescent="0.35">
      <c r="G737" s="35"/>
    </row>
    <row r="738" spans="7:7" ht="30" customHeight="1" x14ac:dyDescent="0.35">
      <c r="G738" s="35"/>
    </row>
    <row r="739" spans="7:7" ht="30" customHeight="1" x14ac:dyDescent="0.35">
      <c r="G739" s="35"/>
    </row>
    <row r="740" spans="7:7" ht="30" customHeight="1" x14ac:dyDescent="0.35">
      <c r="G740" s="35"/>
    </row>
    <row r="741" spans="7:7" ht="30" customHeight="1" x14ac:dyDescent="0.35">
      <c r="G741" s="35"/>
    </row>
    <row r="742" spans="7:7" ht="30" customHeight="1" x14ac:dyDescent="0.35">
      <c r="G742" s="35"/>
    </row>
    <row r="743" spans="7:7" ht="30" customHeight="1" x14ac:dyDescent="0.35">
      <c r="G743" s="35"/>
    </row>
    <row r="744" spans="7:7" ht="30" customHeight="1" x14ac:dyDescent="0.35">
      <c r="G744" s="35"/>
    </row>
    <row r="745" spans="7:7" ht="30" customHeight="1" x14ac:dyDescent="0.35">
      <c r="G745" s="35"/>
    </row>
    <row r="746" spans="7:7" ht="30" customHeight="1" x14ac:dyDescent="0.35">
      <c r="G746" s="35"/>
    </row>
    <row r="747" spans="7:7" ht="30" customHeight="1" x14ac:dyDescent="0.35">
      <c r="G747" s="35"/>
    </row>
    <row r="748" spans="7:7" ht="30" customHeight="1" x14ac:dyDescent="0.35">
      <c r="G748" s="35"/>
    </row>
    <row r="749" spans="7:7" ht="30" customHeight="1" x14ac:dyDescent="0.35">
      <c r="G749" s="35"/>
    </row>
    <row r="750" spans="7:7" ht="30" customHeight="1" x14ac:dyDescent="0.35">
      <c r="G750" s="35"/>
    </row>
    <row r="751" spans="7:7" ht="30" customHeight="1" x14ac:dyDescent="0.35">
      <c r="G751" s="35"/>
    </row>
    <row r="752" spans="7:7" ht="30" customHeight="1" x14ac:dyDescent="0.35">
      <c r="G752" s="35"/>
    </row>
    <row r="753" spans="7:7" ht="30" customHeight="1" x14ac:dyDescent="0.35">
      <c r="G753" s="35"/>
    </row>
    <row r="754" spans="7:7" ht="30" customHeight="1" x14ac:dyDescent="0.35">
      <c r="G754" s="35"/>
    </row>
    <row r="755" spans="7:7" ht="30" customHeight="1" x14ac:dyDescent="0.35">
      <c r="G755" s="35"/>
    </row>
    <row r="756" spans="7:7" ht="30" customHeight="1" x14ac:dyDescent="0.35">
      <c r="G756" s="35"/>
    </row>
    <row r="757" spans="7:7" ht="30" customHeight="1" x14ac:dyDescent="0.35">
      <c r="G757" s="35"/>
    </row>
    <row r="758" spans="7:7" ht="30" customHeight="1" x14ac:dyDescent="0.35">
      <c r="G758" s="35"/>
    </row>
    <row r="759" spans="7:7" ht="30" customHeight="1" x14ac:dyDescent="0.35">
      <c r="G759" s="35"/>
    </row>
    <row r="760" spans="7:7" ht="30" customHeight="1" x14ac:dyDescent="0.35">
      <c r="G760" s="35"/>
    </row>
    <row r="761" spans="7:7" ht="30" customHeight="1" x14ac:dyDescent="0.35">
      <c r="G761" s="35"/>
    </row>
    <row r="762" spans="7:7" ht="30" customHeight="1" x14ac:dyDescent="0.35">
      <c r="G762" s="35"/>
    </row>
    <row r="763" spans="7:7" ht="30" customHeight="1" x14ac:dyDescent="0.35">
      <c r="G763" s="35"/>
    </row>
    <row r="764" spans="7:7" ht="30" customHeight="1" x14ac:dyDescent="0.35">
      <c r="G764" s="35"/>
    </row>
    <row r="765" spans="7:7" ht="30" customHeight="1" x14ac:dyDescent="0.35">
      <c r="G765" s="35"/>
    </row>
    <row r="766" spans="7:7" ht="30" customHeight="1" x14ac:dyDescent="0.35">
      <c r="G766" s="35"/>
    </row>
    <row r="767" spans="7:7" ht="30" customHeight="1" x14ac:dyDescent="0.35">
      <c r="G767" s="35"/>
    </row>
    <row r="768" spans="7:7" ht="30" customHeight="1" x14ac:dyDescent="0.35">
      <c r="G768" s="35"/>
    </row>
    <row r="769" spans="7:7" ht="30" customHeight="1" x14ac:dyDescent="0.35">
      <c r="G769" s="35"/>
    </row>
    <row r="770" spans="7:7" ht="30" customHeight="1" x14ac:dyDescent="0.35">
      <c r="G770" s="35"/>
    </row>
    <row r="771" spans="7:7" ht="30" customHeight="1" x14ac:dyDescent="0.35">
      <c r="G771" s="35"/>
    </row>
    <row r="772" spans="7:7" ht="30" customHeight="1" x14ac:dyDescent="0.35">
      <c r="G772" s="35"/>
    </row>
    <row r="773" spans="7:7" ht="30" customHeight="1" x14ac:dyDescent="0.35">
      <c r="G773" s="35"/>
    </row>
    <row r="774" spans="7:7" ht="30" customHeight="1" x14ac:dyDescent="0.35">
      <c r="G774" s="35"/>
    </row>
    <row r="775" spans="7:7" ht="30" customHeight="1" x14ac:dyDescent="0.35">
      <c r="G775" s="35"/>
    </row>
    <row r="776" spans="7:7" ht="30" customHeight="1" x14ac:dyDescent="0.35">
      <c r="G776" s="35"/>
    </row>
    <row r="777" spans="7:7" ht="30" customHeight="1" x14ac:dyDescent="0.35">
      <c r="G777" s="35"/>
    </row>
    <row r="778" spans="7:7" ht="30" customHeight="1" x14ac:dyDescent="0.35">
      <c r="G778" s="35"/>
    </row>
    <row r="779" spans="7:7" ht="30" customHeight="1" x14ac:dyDescent="0.35">
      <c r="G779" s="35"/>
    </row>
    <row r="780" spans="7:7" ht="30" customHeight="1" x14ac:dyDescent="0.35">
      <c r="G780" s="35"/>
    </row>
    <row r="781" spans="7:7" ht="30" customHeight="1" x14ac:dyDescent="0.35">
      <c r="G781" s="35"/>
    </row>
    <row r="782" spans="7:7" ht="30" customHeight="1" x14ac:dyDescent="0.35">
      <c r="G782" s="35"/>
    </row>
    <row r="783" spans="7:7" ht="30" customHeight="1" x14ac:dyDescent="0.35">
      <c r="G783" s="35"/>
    </row>
    <row r="784" spans="7:7" ht="30" customHeight="1" x14ac:dyDescent="0.35">
      <c r="G784" s="35"/>
    </row>
    <row r="785" spans="7:7" ht="30" customHeight="1" x14ac:dyDescent="0.35">
      <c r="G785" s="35"/>
    </row>
    <row r="786" spans="7:7" ht="30" customHeight="1" x14ac:dyDescent="0.35">
      <c r="G786" s="35"/>
    </row>
    <row r="787" spans="7:7" ht="30" customHeight="1" x14ac:dyDescent="0.35">
      <c r="G787" s="35"/>
    </row>
    <row r="788" spans="7:7" ht="30" customHeight="1" x14ac:dyDescent="0.35">
      <c r="G788" s="35"/>
    </row>
    <row r="789" spans="7:7" ht="30" customHeight="1" x14ac:dyDescent="0.35">
      <c r="G789" s="35"/>
    </row>
    <row r="790" spans="7:7" ht="30" customHeight="1" x14ac:dyDescent="0.35">
      <c r="G790" s="35"/>
    </row>
    <row r="791" spans="7:7" ht="30" customHeight="1" x14ac:dyDescent="0.35">
      <c r="G791" s="35"/>
    </row>
    <row r="792" spans="7:7" ht="30" customHeight="1" x14ac:dyDescent="0.35">
      <c r="G792" s="35"/>
    </row>
    <row r="793" spans="7:7" ht="30" customHeight="1" x14ac:dyDescent="0.35">
      <c r="G793" s="35"/>
    </row>
    <row r="794" spans="7:7" ht="30" customHeight="1" x14ac:dyDescent="0.35">
      <c r="G794" s="35"/>
    </row>
    <row r="795" spans="7:7" ht="30" customHeight="1" x14ac:dyDescent="0.35">
      <c r="G795" s="35"/>
    </row>
    <row r="796" spans="7:7" ht="30" customHeight="1" x14ac:dyDescent="0.35">
      <c r="G796" s="35"/>
    </row>
    <row r="797" spans="7:7" ht="30" customHeight="1" x14ac:dyDescent="0.35">
      <c r="G797" s="35"/>
    </row>
    <row r="798" spans="7:7" ht="30" customHeight="1" x14ac:dyDescent="0.35">
      <c r="G798" s="35"/>
    </row>
    <row r="799" spans="7:7" ht="30" customHeight="1" x14ac:dyDescent="0.35">
      <c r="G799" s="35"/>
    </row>
    <row r="800" spans="7:7" ht="30" customHeight="1" x14ac:dyDescent="0.35">
      <c r="G800" s="35"/>
    </row>
    <row r="801" spans="7:7" ht="30" customHeight="1" x14ac:dyDescent="0.35">
      <c r="G801" s="35"/>
    </row>
    <row r="802" spans="7:7" ht="30" customHeight="1" x14ac:dyDescent="0.35">
      <c r="G802" s="35"/>
    </row>
    <row r="803" spans="7:7" ht="30" customHeight="1" x14ac:dyDescent="0.35">
      <c r="G803" s="35"/>
    </row>
    <row r="804" spans="7:7" ht="30" customHeight="1" x14ac:dyDescent="0.35">
      <c r="G804" s="35"/>
    </row>
    <row r="805" spans="7:7" ht="30" customHeight="1" x14ac:dyDescent="0.35">
      <c r="G805" s="35"/>
    </row>
    <row r="806" spans="7:7" ht="30" customHeight="1" x14ac:dyDescent="0.35">
      <c r="G806" s="35"/>
    </row>
    <row r="807" spans="7:7" ht="30" customHeight="1" x14ac:dyDescent="0.35">
      <c r="G807" s="35"/>
    </row>
    <row r="808" spans="7:7" ht="30" customHeight="1" x14ac:dyDescent="0.35">
      <c r="G808" s="35"/>
    </row>
    <row r="809" spans="7:7" ht="30" customHeight="1" x14ac:dyDescent="0.35">
      <c r="G809" s="35"/>
    </row>
    <row r="810" spans="7:7" ht="30" customHeight="1" x14ac:dyDescent="0.35">
      <c r="G810" s="35"/>
    </row>
    <row r="811" spans="7:7" ht="30" customHeight="1" x14ac:dyDescent="0.35">
      <c r="G811" s="35"/>
    </row>
    <row r="812" spans="7:7" ht="30" customHeight="1" x14ac:dyDescent="0.35">
      <c r="G812" s="35"/>
    </row>
    <row r="813" spans="7:7" ht="30" customHeight="1" x14ac:dyDescent="0.35">
      <c r="G813" s="35"/>
    </row>
    <row r="814" spans="7:7" ht="30" customHeight="1" x14ac:dyDescent="0.35">
      <c r="G814" s="35"/>
    </row>
    <row r="815" spans="7:7" ht="30" customHeight="1" x14ac:dyDescent="0.35">
      <c r="G815" s="35"/>
    </row>
    <row r="816" spans="7:7" ht="30" customHeight="1" x14ac:dyDescent="0.35">
      <c r="G816" s="35"/>
    </row>
    <row r="817" spans="7:7" ht="30" customHeight="1" x14ac:dyDescent="0.35">
      <c r="G817" s="35"/>
    </row>
    <row r="818" spans="7:7" ht="30" customHeight="1" x14ac:dyDescent="0.35">
      <c r="G818" s="35"/>
    </row>
    <row r="819" spans="7:7" ht="30" customHeight="1" x14ac:dyDescent="0.35">
      <c r="G819" s="35"/>
    </row>
    <row r="820" spans="7:7" ht="30" customHeight="1" x14ac:dyDescent="0.35">
      <c r="G820" s="35"/>
    </row>
    <row r="821" spans="7:7" ht="30" customHeight="1" x14ac:dyDescent="0.35">
      <c r="G821" s="35"/>
    </row>
    <row r="822" spans="7:7" ht="30" customHeight="1" x14ac:dyDescent="0.35">
      <c r="G822" s="35"/>
    </row>
    <row r="823" spans="7:7" ht="30" customHeight="1" x14ac:dyDescent="0.35">
      <c r="G823" s="35"/>
    </row>
    <row r="824" spans="7:7" ht="30" customHeight="1" x14ac:dyDescent="0.35">
      <c r="G824" s="35"/>
    </row>
    <row r="825" spans="7:7" ht="30" customHeight="1" x14ac:dyDescent="0.35">
      <c r="G825" s="35"/>
    </row>
    <row r="826" spans="7:7" ht="30" customHeight="1" x14ac:dyDescent="0.35">
      <c r="G826" s="35"/>
    </row>
    <row r="827" spans="7:7" ht="30" customHeight="1" x14ac:dyDescent="0.35">
      <c r="G827" s="35"/>
    </row>
    <row r="828" spans="7:7" ht="30" customHeight="1" x14ac:dyDescent="0.35">
      <c r="G828" s="35"/>
    </row>
    <row r="829" spans="7:7" ht="30" customHeight="1" x14ac:dyDescent="0.35">
      <c r="G829" s="35"/>
    </row>
    <row r="830" spans="7:7" ht="30" customHeight="1" x14ac:dyDescent="0.35">
      <c r="G830" s="35"/>
    </row>
    <row r="831" spans="7:7" ht="30" customHeight="1" x14ac:dyDescent="0.35">
      <c r="G831" s="35"/>
    </row>
    <row r="832" spans="7:7" ht="30" customHeight="1" x14ac:dyDescent="0.35">
      <c r="G832" s="35"/>
    </row>
    <row r="833" spans="7:7" ht="30" customHeight="1" x14ac:dyDescent="0.35">
      <c r="G833" s="35"/>
    </row>
    <row r="834" spans="7:7" ht="30" customHeight="1" x14ac:dyDescent="0.35">
      <c r="G834" s="35"/>
    </row>
    <row r="835" spans="7:7" ht="30" customHeight="1" x14ac:dyDescent="0.35">
      <c r="G835" s="35"/>
    </row>
    <row r="836" spans="7:7" ht="30" customHeight="1" x14ac:dyDescent="0.35">
      <c r="G836" s="35"/>
    </row>
    <row r="837" spans="7:7" ht="30" customHeight="1" x14ac:dyDescent="0.35">
      <c r="G837" s="35"/>
    </row>
    <row r="838" spans="7:7" ht="30" customHeight="1" x14ac:dyDescent="0.35">
      <c r="G838" s="35"/>
    </row>
    <row r="839" spans="7:7" ht="30" customHeight="1" x14ac:dyDescent="0.35">
      <c r="G839" s="35"/>
    </row>
    <row r="840" spans="7:7" ht="30" customHeight="1" x14ac:dyDescent="0.35">
      <c r="G840" s="35"/>
    </row>
    <row r="841" spans="7:7" ht="30" customHeight="1" x14ac:dyDescent="0.35">
      <c r="G841" s="35"/>
    </row>
    <row r="842" spans="7:7" ht="30" customHeight="1" x14ac:dyDescent="0.35">
      <c r="G842" s="35"/>
    </row>
    <row r="843" spans="7:7" ht="30" customHeight="1" x14ac:dyDescent="0.35">
      <c r="G843" s="35"/>
    </row>
    <row r="844" spans="7:7" ht="30" customHeight="1" x14ac:dyDescent="0.35">
      <c r="G844" s="35"/>
    </row>
    <row r="845" spans="7:7" ht="30" customHeight="1" x14ac:dyDescent="0.35">
      <c r="G845" s="35"/>
    </row>
    <row r="846" spans="7:7" ht="30" customHeight="1" x14ac:dyDescent="0.35">
      <c r="G846" s="35"/>
    </row>
    <row r="847" spans="7:7" ht="30" customHeight="1" x14ac:dyDescent="0.35">
      <c r="G847" s="35"/>
    </row>
    <row r="848" spans="7:7" ht="30" customHeight="1" x14ac:dyDescent="0.35">
      <c r="G848" s="35"/>
    </row>
    <row r="849" spans="7:7" ht="30" customHeight="1" x14ac:dyDescent="0.35">
      <c r="G849" s="35"/>
    </row>
    <row r="850" spans="7:7" ht="30" customHeight="1" x14ac:dyDescent="0.35">
      <c r="G850" s="35"/>
    </row>
    <row r="851" spans="7:7" ht="30" customHeight="1" x14ac:dyDescent="0.35">
      <c r="G851" s="35"/>
    </row>
    <row r="852" spans="7:7" ht="30" customHeight="1" x14ac:dyDescent="0.35">
      <c r="G852" s="35"/>
    </row>
    <row r="853" spans="7:7" ht="30" customHeight="1" x14ac:dyDescent="0.35">
      <c r="G853" s="35"/>
    </row>
    <row r="854" spans="7:7" ht="30" customHeight="1" x14ac:dyDescent="0.35">
      <c r="G854" s="35"/>
    </row>
    <row r="855" spans="7:7" ht="30" customHeight="1" x14ac:dyDescent="0.35">
      <c r="G855" s="35"/>
    </row>
    <row r="856" spans="7:7" ht="30" customHeight="1" x14ac:dyDescent="0.35">
      <c r="G856" s="35"/>
    </row>
    <row r="857" spans="7:7" ht="30" customHeight="1" x14ac:dyDescent="0.35">
      <c r="G857" s="35"/>
    </row>
    <row r="858" spans="7:7" ht="30" customHeight="1" x14ac:dyDescent="0.35">
      <c r="G858" s="35"/>
    </row>
    <row r="859" spans="7:7" ht="30" customHeight="1" x14ac:dyDescent="0.35">
      <c r="G859" s="35"/>
    </row>
    <row r="860" spans="7:7" ht="30" customHeight="1" x14ac:dyDescent="0.35">
      <c r="G860" s="35"/>
    </row>
    <row r="861" spans="7:7" ht="30" customHeight="1" x14ac:dyDescent="0.35">
      <c r="G861" s="35"/>
    </row>
    <row r="862" spans="7:7" ht="30" customHeight="1" x14ac:dyDescent="0.35">
      <c r="G862" s="35"/>
    </row>
    <row r="863" spans="7:7" ht="30" customHeight="1" x14ac:dyDescent="0.35">
      <c r="G863" s="35"/>
    </row>
    <row r="864" spans="7:7" ht="30" customHeight="1" x14ac:dyDescent="0.35">
      <c r="G864" s="35"/>
    </row>
    <row r="865" spans="7:7" ht="30" customHeight="1" x14ac:dyDescent="0.35">
      <c r="G865" s="35"/>
    </row>
    <row r="866" spans="7:7" ht="30" customHeight="1" x14ac:dyDescent="0.35">
      <c r="G866" s="35"/>
    </row>
    <row r="867" spans="7:7" ht="30" customHeight="1" x14ac:dyDescent="0.35">
      <c r="G867" s="35"/>
    </row>
    <row r="868" spans="7:7" ht="30" customHeight="1" x14ac:dyDescent="0.35">
      <c r="G868" s="35"/>
    </row>
    <row r="869" spans="7:7" ht="30" customHeight="1" x14ac:dyDescent="0.35">
      <c r="G869" s="35"/>
    </row>
    <row r="870" spans="7:7" ht="30" customHeight="1" x14ac:dyDescent="0.35">
      <c r="G870" s="35"/>
    </row>
    <row r="871" spans="7:7" ht="30" customHeight="1" x14ac:dyDescent="0.35">
      <c r="G871" s="35"/>
    </row>
    <row r="872" spans="7:7" ht="30" customHeight="1" x14ac:dyDescent="0.35">
      <c r="G872" s="35"/>
    </row>
    <row r="873" spans="7:7" ht="30" customHeight="1" x14ac:dyDescent="0.35">
      <c r="G873" s="35"/>
    </row>
    <row r="874" spans="7:7" ht="30" customHeight="1" x14ac:dyDescent="0.35">
      <c r="G874" s="35"/>
    </row>
    <row r="875" spans="7:7" ht="30" customHeight="1" x14ac:dyDescent="0.35">
      <c r="G875" s="35"/>
    </row>
    <row r="876" spans="7:7" ht="30" customHeight="1" x14ac:dyDescent="0.35">
      <c r="G876" s="35"/>
    </row>
    <row r="877" spans="7:7" ht="30" customHeight="1" x14ac:dyDescent="0.35">
      <c r="G877" s="35"/>
    </row>
    <row r="878" spans="7:7" ht="30" customHeight="1" x14ac:dyDescent="0.35">
      <c r="G878" s="35"/>
    </row>
    <row r="879" spans="7:7" ht="30" customHeight="1" x14ac:dyDescent="0.35">
      <c r="G879" s="35"/>
    </row>
    <row r="880" spans="7:7" ht="30" customHeight="1" x14ac:dyDescent="0.35">
      <c r="G880" s="35"/>
    </row>
    <row r="881" spans="7:7" ht="30" customHeight="1" x14ac:dyDescent="0.35">
      <c r="G881" s="35"/>
    </row>
    <row r="882" spans="7:7" ht="30" customHeight="1" x14ac:dyDescent="0.35">
      <c r="G882" s="35"/>
    </row>
    <row r="883" spans="7:7" ht="30" customHeight="1" x14ac:dyDescent="0.35">
      <c r="G883" s="35"/>
    </row>
    <row r="884" spans="7:7" ht="30" customHeight="1" x14ac:dyDescent="0.35">
      <c r="G884" s="35"/>
    </row>
    <row r="885" spans="7:7" ht="30" customHeight="1" x14ac:dyDescent="0.35">
      <c r="G885" s="35"/>
    </row>
    <row r="886" spans="7:7" ht="30" customHeight="1" x14ac:dyDescent="0.35">
      <c r="G886" s="35"/>
    </row>
    <row r="887" spans="7:7" ht="30" customHeight="1" x14ac:dyDescent="0.35">
      <c r="G887" s="35"/>
    </row>
    <row r="888" spans="7:7" ht="30" customHeight="1" x14ac:dyDescent="0.35">
      <c r="G888" s="35"/>
    </row>
    <row r="889" spans="7:7" ht="30" customHeight="1" x14ac:dyDescent="0.35">
      <c r="G889" s="35"/>
    </row>
    <row r="890" spans="7:7" ht="30" customHeight="1" x14ac:dyDescent="0.35">
      <c r="G890" s="35"/>
    </row>
    <row r="891" spans="7:7" ht="30" customHeight="1" x14ac:dyDescent="0.35">
      <c r="G891" s="35"/>
    </row>
    <row r="892" spans="7:7" ht="30" customHeight="1" x14ac:dyDescent="0.35">
      <c r="G892" s="35"/>
    </row>
    <row r="893" spans="7:7" ht="30" customHeight="1" x14ac:dyDescent="0.35">
      <c r="G893" s="35"/>
    </row>
    <row r="894" spans="7:7" ht="30" customHeight="1" x14ac:dyDescent="0.35">
      <c r="G894" s="35"/>
    </row>
    <row r="895" spans="7:7" ht="30" customHeight="1" x14ac:dyDescent="0.35">
      <c r="G895" s="35"/>
    </row>
    <row r="896" spans="7:7" ht="30" customHeight="1" x14ac:dyDescent="0.35">
      <c r="G896" s="35"/>
    </row>
    <row r="897" spans="7:7" ht="30" customHeight="1" x14ac:dyDescent="0.35">
      <c r="G897" s="35"/>
    </row>
    <row r="898" spans="7:7" ht="30" customHeight="1" x14ac:dyDescent="0.35">
      <c r="G898" s="35"/>
    </row>
    <row r="899" spans="7:7" ht="30" customHeight="1" x14ac:dyDescent="0.35">
      <c r="G899" s="35"/>
    </row>
    <row r="900" spans="7:7" ht="30" customHeight="1" x14ac:dyDescent="0.35">
      <c r="G900" s="35"/>
    </row>
    <row r="901" spans="7:7" ht="30" customHeight="1" x14ac:dyDescent="0.35">
      <c r="G901" s="35"/>
    </row>
    <row r="902" spans="7:7" ht="30" customHeight="1" x14ac:dyDescent="0.35">
      <c r="G902" s="35"/>
    </row>
    <row r="903" spans="7:7" ht="30" customHeight="1" x14ac:dyDescent="0.35">
      <c r="G903" s="35"/>
    </row>
    <row r="904" spans="7:7" ht="30" customHeight="1" x14ac:dyDescent="0.35">
      <c r="G904" s="35"/>
    </row>
    <row r="905" spans="7:7" ht="30" customHeight="1" x14ac:dyDescent="0.35">
      <c r="G905" s="35"/>
    </row>
    <row r="906" spans="7:7" ht="30" customHeight="1" x14ac:dyDescent="0.35">
      <c r="G906" s="35"/>
    </row>
    <row r="907" spans="7:7" ht="30" customHeight="1" x14ac:dyDescent="0.35">
      <c r="G907" s="35"/>
    </row>
    <row r="908" spans="7:7" ht="30" customHeight="1" x14ac:dyDescent="0.35">
      <c r="G908" s="35"/>
    </row>
    <row r="909" spans="7:7" ht="30" customHeight="1" x14ac:dyDescent="0.35">
      <c r="G909" s="35"/>
    </row>
    <row r="910" spans="7:7" ht="30" customHeight="1" x14ac:dyDescent="0.35">
      <c r="G910" s="35"/>
    </row>
    <row r="911" spans="7:7" ht="30" customHeight="1" x14ac:dyDescent="0.35">
      <c r="G911" s="35"/>
    </row>
    <row r="912" spans="7:7" ht="30" customHeight="1" x14ac:dyDescent="0.35">
      <c r="G912" s="35"/>
    </row>
    <row r="913" spans="7:7" ht="30" customHeight="1" x14ac:dyDescent="0.35">
      <c r="G913" s="35"/>
    </row>
    <row r="914" spans="7:7" ht="30" customHeight="1" x14ac:dyDescent="0.35">
      <c r="G914" s="35"/>
    </row>
    <row r="915" spans="7:7" ht="30" customHeight="1" x14ac:dyDescent="0.35">
      <c r="G915" s="35"/>
    </row>
    <row r="916" spans="7:7" ht="30" customHeight="1" x14ac:dyDescent="0.35">
      <c r="G916" s="35"/>
    </row>
    <row r="917" spans="7:7" ht="30" customHeight="1" x14ac:dyDescent="0.35">
      <c r="G917" s="35"/>
    </row>
    <row r="918" spans="7:7" ht="30" customHeight="1" x14ac:dyDescent="0.35">
      <c r="G918" s="35"/>
    </row>
    <row r="919" spans="7:7" ht="30" customHeight="1" x14ac:dyDescent="0.35">
      <c r="G919" s="35"/>
    </row>
    <row r="920" spans="7:7" ht="30" customHeight="1" x14ac:dyDescent="0.35">
      <c r="G920" s="35"/>
    </row>
    <row r="921" spans="7:7" ht="30" customHeight="1" x14ac:dyDescent="0.35">
      <c r="G921" s="35"/>
    </row>
    <row r="922" spans="7:7" ht="30" customHeight="1" x14ac:dyDescent="0.35">
      <c r="G922" s="35"/>
    </row>
    <row r="923" spans="7:7" ht="30" customHeight="1" x14ac:dyDescent="0.35">
      <c r="G923" s="35"/>
    </row>
    <row r="924" spans="7:7" ht="30" customHeight="1" x14ac:dyDescent="0.35">
      <c r="G924" s="35"/>
    </row>
    <row r="925" spans="7:7" ht="30" customHeight="1" x14ac:dyDescent="0.35">
      <c r="G925" s="35"/>
    </row>
    <row r="926" spans="7:7" ht="30" customHeight="1" x14ac:dyDescent="0.35">
      <c r="G926" s="35"/>
    </row>
    <row r="927" spans="7:7" ht="30" customHeight="1" x14ac:dyDescent="0.35">
      <c r="G927" s="35"/>
    </row>
    <row r="928" spans="7:7" ht="30" customHeight="1" x14ac:dyDescent="0.35">
      <c r="G928" s="35"/>
    </row>
    <row r="929" spans="7:7" ht="30" customHeight="1" x14ac:dyDescent="0.35">
      <c r="G929" s="35"/>
    </row>
    <row r="930" spans="7:7" ht="30" customHeight="1" x14ac:dyDescent="0.35">
      <c r="G930" s="35"/>
    </row>
    <row r="931" spans="7:7" ht="30" customHeight="1" x14ac:dyDescent="0.35">
      <c r="G931" s="35"/>
    </row>
    <row r="932" spans="7:7" ht="30" customHeight="1" x14ac:dyDescent="0.35">
      <c r="G932" s="35"/>
    </row>
    <row r="933" spans="7:7" ht="30" customHeight="1" x14ac:dyDescent="0.35">
      <c r="G933" s="35"/>
    </row>
    <row r="934" spans="7:7" ht="30" customHeight="1" x14ac:dyDescent="0.35">
      <c r="G934" s="35"/>
    </row>
    <row r="935" spans="7:7" ht="30" customHeight="1" x14ac:dyDescent="0.35">
      <c r="G935" s="35"/>
    </row>
    <row r="936" spans="7:7" ht="30" customHeight="1" x14ac:dyDescent="0.35">
      <c r="G936" s="35"/>
    </row>
    <row r="937" spans="7:7" ht="30" customHeight="1" x14ac:dyDescent="0.35">
      <c r="G937" s="35"/>
    </row>
    <row r="938" spans="7:7" ht="30" customHeight="1" x14ac:dyDescent="0.35">
      <c r="G938" s="35"/>
    </row>
    <row r="939" spans="7:7" ht="30" customHeight="1" x14ac:dyDescent="0.35">
      <c r="G939" s="35"/>
    </row>
    <row r="940" spans="7:7" ht="30" customHeight="1" x14ac:dyDescent="0.35">
      <c r="G940" s="35"/>
    </row>
    <row r="941" spans="7:7" ht="30" customHeight="1" x14ac:dyDescent="0.35">
      <c r="G941" s="35"/>
    </row>
    <row r="942" spans="7:7" ht="30" customHeight="1" x14ac:dyDescent="0.35">
      <c r="G942" s="35"/>
    </row>
    <row r="943" spans="7:7" ht="30" customHeight="1" x14ac:dyDescent="0.35">
      <c r="G943" s="35"/>
    </row>
    <row r="944" spans="7:7" ht="30" customHeight="1" x14ac:dyDescent="0.35">
      <c r="G944" s="35"/>
    </row>
    <row r="945" spans="7:7" ht="30" customHeight="1" x14ac:dyDescent="0.35">
      <c r="G945" s="35"/>
    </row>
    <row r="946" spans="7:7" ht="30" customHeight="1" x14ac:dyDescent="0.35">
      <c r="G946" s="35"/>
    </row>
    <row r="947" spans="7:7" ht="30" customHeight="1" x14ac:dyDescent="0.35">
      <c r="G947" s="35"/>
    </row>
    <row r="948" spans="7:7" ht="30" customHeight="1" x14ac:dyDescent="0.35">
      <c r="G948" s="35"/>
    </row>
    <row r="949" spans="7:7" ht="30" customHeight="1" x14ac:dyDescent="0.35">
      <c r="G949" s="35"/>
    </row>
    <row r="950" spans="7:7" ht="30" customHeight="1" x14ac:dyDescent="0.35">
      <c r="G950" s="35"/>
    </row>
    <row r="951" spans="7:7" ht="30" customHeight="1" x14ac:dyDescent="0.35">
      <c r="G951" s="35"/>
    </row>
    <row r="952" spans="7:7" ht="30" customHeight="1" x14ac:dyDescent="0.35">
      <c r="G952" s="35"/>
    </row>
    <row r="953" spans="7:7" ht="30" customHeight="1" x14ac:dyDescent="0.35">
      <c r="G953" s="35"/>
    </row>
    <row r="954" spans="7:7" ht="30" customHeight="1" x14ac:dyDescent="0.35">
      <c r="G954" s="35"/>
    </row>
    <row r="955" spans="7:7" ht="30" customHeight="1" x14ac:dyDescent="0.35">
      <c r="G955" s="35"/>
    </row>
    <row r="956" spans="7:7" ht="30" customHeight="1" x14ac:dyDescent="0.35">
      <c r="G956" s="35"/>
    </row>
    <row r="957" spans="7:7" ht="30" customHeight="1" x14ac:dyDescent="0.35">
      <c r="G957" s="35"/>
    </row>
    <row r="958" spans="7:7" ht="30" customHeight="1" x14ac:dyDescent="0.35">
      <c r="G958" s="35"/>
    </row>
    <row r="959" spans="7:7" ht="30" customHeight="1" x14ac:dyDescent="0.35">
      <c r="G959" s="35"/>
    </row>
    <row r="960" spans="7:7" ht="30" customHeight="1" x14ac:dyDescent="0.35">
      <c r="G960" s="35"/>
    </row>
    <row r="961" spans="7:7" ht="30" customHeight="1" x14ac:dyDescent="0.35">
      <c r="G961" s="35"/>
    </row>
    <row r="962" spans="7:7" ht="30" customHeight="1" x14ac:dyDescent="0.35">
      <c r="G962" s="35"/>
    </row>
    <row r="963" spans="7:7" ht="30" customHeight="1" x14ac:dyDescent="0.35">
      <c r="G963" s="35"/>
    </row>
    <row r="964" spans="7:7" ht="30" customHeight="1" x14ac:dyDescent="0.35">
      <c r="G964" s="35"/>
    </row>
    <row r="965" spans="7:7" ht="30" customHeight="1" x14ac:dyDescent="0.35">
      <c r="G965" s="35"/>
    </row>
    <row r="966" spans="7:7" ht="30" customHeight="1" x14ac:dyDescent="0.35">
      <c r="G966" s="35"/>
    </row>
    <row r="967" spans="7:7" ht="30" customHeight="1" x14ac:dyDescent="0.35">
      <c r="G967" s="35"/>
    </row>
    <row r="968" spans="7:7" ht="30" customHeight="1" x14ac:dyDescent="0.35">
      <c r="G968" s="35"/>
    </row>
    <row r="969" spans="7:7" ht="30" customHeight="1" x14ac:dyDescent="0.35">
      <c r="G969" s="35"/>
    </row>
    <row r="970" spans="7:7" ht="30" customHeight="1" x14ac:dyDescent="0.35">
      <c r="G970" s="35"/>
    </row>
    <row r="971" spans="7:7" ht="30" customHeight="1" x14ac:dyDescent="0.35">
      <c r="G971" s="35"/>
    </row>
    <row r="972" spans="7:7" ht="30" customHeight="1" x14ac:dyDescent="0.35">
      <c r="G972" s="35"/>
    </row>
    <row r="973" spans="7:7" ht="30" customHeight="1" x14ac:dyDescent="0.35">
      <c r="G973" s="35"/>
    </row>
    <row r="974" spans="7:7" ht="30" customHeight="1" x14ac:dyDescent="0.35">
      <c r="G974" s="35"/>
    </row>
    <row r="975" spans="7:7" ht="30" customHeight="1" x14ac:dyDescent="0.35">
      <c r="G975" s="35"/>
    </row>
    <row r="976" spans="7:7" ht="30" customHeight="1" x14ac:dyDescent="0.35">
      <c r="G976" s="35"/>
    </row>
    <row r="977" spans="7:7" ht="30" customHeight="1" x14ac:dyDescent="0.35">
      <c r="G977" s="35"/>
    </row>
    <row r="978" spans="7:7" ht="30" customHeight="1" x14ac:dyDescent="0.35">
      <c r="G978" s="35"/>
    </row>
    <row r="979" spans="7:7" ht="30" customHeight="1" x14ac:dyDescent="0.35">
      <c r="G979" s="35"/>
    </row>
    <row r="980" spans="7:7" ht="30" customHeight="1" x14ac:dyDescent="0.35">
      <c r="G980" s="35"/>
    </row>
    <row r="981" spans="7:7" ht="30" customHeight="1" x14ac:dyDescent="0.35">
      <c r="G981" s="35"/>
    </row>
    <row r="982" spans="7:7" ht="30" customHeight="1" x14ac:dyDescent="0.35">
      <c r="G982" s="35"/>
    </row>
    <row r="983" spans="7:7" ht="30" customHeight="1" x14ac:dyDescent="0.35">
      <c r="G983" s="35"/>
    </row>
    <row r="984" spans="7:7" ht="30" customHeight="1" x14ac:dyDescent="0.35">
      <c r="G984" s="35"/>
    </row>
    <row r="985" spans="7:7" ht="30" customHeight="1" x14ac:dyDescent="0.35">
      <c r="G985" s="35"/>
    </row>
    <row r="986" spans="7:7" ht="30" customHeight="1" x14ac:dyDescent="0.35">
      <c r="G986" s="35"/>
    </row>
    <row r="987" spans="7:7" ht="30" customHeight="1" x14ac:dyDescent="0.35">
      <c r="G987" s="35"/>
    </row>
    <row r="988" spans="7:7" ht="30" customHeight="1" x14ac:dyDescent="0.35">
      <c r="G988" s="35"/>
    </row>
    <row r="989" spans="7:7" ht="30" customHeight="1" x14ac:dyDescent="0.35">
      <c r="G989" s="35"/>
    </row>
    <row r="990" spans="7:7" ht="30" customHeight="1" x14ac:dyDescent="0.35">
      <c r="G990" s="35"/>
    </row>
    <row r="991" spans="7:7" ht="30" customHeight="1" x14ac:dyDescent="0.35">
      <c r="G991" s="35"/>
    </row>
    <row r="992" spans="7:7" ht="30" customHeight="1" x14ac:dyDescent="0.35">
      <c r="G992" s="35"/>
    </row>
    <row r="993" spans="7:7" ht="30" customHeight="1" x14ac:dyDescent="0.35">
      <c r="G993" s="35"/>
    </row>
    <row r="994" spans="7:7" ht="30" customHeight="1" x14ac:dyDescent="0.35">
      <c r="G994" s="35"/>
    </row>
    <row r="995" spans="7:7" ht="30" customHeight="1" x14ac:dyDescent="0.35">
      <c r="G995" s="35"/>
    </row>
    <row r="996" spans="7:7" ht="30" customHeight="1" x14ac:dyDescent="0.35">
      <c r="G996" s="35"/>
    </row>
    <row r="997" spans="7:7" ht="30" customHeight="1" x14ac:dyDescent="0.35">
      <c r="G997" s="35"/>
    </row>
    <row r="998" spans="7:7" ht="30" customHeight="1" x14ac:dyDescent="0.35">
      <c r="G998" s="35"/>
    </row>
    <row r="999" spans="7:7" ht="30" customHeight="1" x14ac:dyDescent="0.35">
      <c r="G999" s="35"/>
    </row>
    <row r="1000" spans="7:7" ht="30" customHeight="1" x14ac:dyDescent="0.35">
      <c r="G1000" s="35"/>
    </row>
  </sheetData>
  <autoFilter ref="A2:J65" xr:uid="{00000000-0009-0000-0000-000003000000}"/>
  <mergeCells count="3">
    <mergeCell ref="A1:B1"/>
    <mergeCell ref="C1:D1"/>
    <mergeCell ref="E1:F1"/>
  </mergeCells>
  <conditionalFormatting sqref="A2:J2">
    <cfRule type="cellIs" dxfId="79" priority="29" operator="equal">
      <formula>0</formula>
    </cfRule>
    <cfRule type="cellIs" dxfId="78" priority="30" operator="equal">
      <formula>1</formula>
    </cfRule>
    <cfRule type="cellIs" dxfId="77" priority="31" operator="equal">
      <formula>"n/a"</formula>
    </cfRule>
    <cfRule type="cellIs" dxfId="76" priority="32" operator="equal">
      <formula>"n/a"</formula>
    </cfRule>
    <cfRule type="cellIs" dxfId="75" priority="33" operator="equal">
      <formula>"n/a"</formula>
    </cfRule>
  </conditionalFormatting>
  <conditionalFormatting sqref="G3">
    <cfRule type="expression" dxfId="74" priority="8">
      <formula>" =MOD(ROW(),2)=1"</formula>
    </cfRule>
    <cfRule type="expression" dxfId="73" priority="9">
      <formula>" =MOD(ROW(),2)=1"</formula>
    </cfRule>
    <cfRule type="cellIs" dxfId="72" priority="10" operator="equal">
      <formula>0</formula>
    </cfRule>
    <cfRule type="cellIs" dxfId="71" priority="11" operator="equal">
      <formula>1</formula>
    </cfRule>
    <cfRule type="cellIs" dxfId="70" priority="12" operator="equal">
      <formula>"n/a"</formula>
    </cfRule>
    <cfRule type="cellIs" dxfId="69" priority="13" operator="equal">
      <formula>"n/a"</formula>
    </cfRule>
    <cfRule type="cellIs" dxfId="68" priority="14" operator="equal">
      <formula>"n/a"</formula>
    </cfRule>
  </conditionalFormatting>
  <conditionalFormatting sqref="G3:G52">
    <cfRule type="expression" dxfId="67" priority="1">
      <formula>" =MOD(ROW(),2)=1"</formula>
    </cfRule>
    <cfRule type="expression" dxfId="66" priority="2">
      <formula>" =MOD(ROW(),2)=1"</formula>
    </cfRule>
  </conditionalFormatting>
  <conditionalFormatting sqref="G3:G60">
    <cfRule type="cellIs" dxfId="65" priority="5" operator="equal">
      <formula>"n/a"</formula>
    </cfRule>
    <cfRule type="cellIs" dxfId="64" priority="6" operator="equal">
      <formula>"n/a"</formula>
    </cfRule>
    <cfRule type="cellIs" dxfId="63" priority="7" operator="equal">
      <formula>"n/a"</formula>
    </cfRule>
  </conditionalFormatting>
  <conditionalFormatting sqref="G3:G65">
    <cfRule type="cellIs" dxfId="62" priority="3" operator="equal">
      <formula>0</formula>
    </cfRule>
    <cfRule type="cellIs" dxfId="61" priority="4" operator="equal">
      <formula>1</formula>
    </cfRule>
  </conditionalFormatting>
  <conditionalFormatting sqref="G37">
    <cfRule type="expression" dxfId="60" priority="15">
      <formula>" =MOD(ROW(),2)=1"</formula>
    </cfRule>
    <cfRule type="expression" dxfId="59" priority="16">
      <formula>" =MOD(ROW(),2)=1"</formula>
    </cfRule>
    <cfRule type="cellIs" dxfId="58" priority="17" operator="equal">
      <formula>0</formula>
    </cfRule>
    <cfRule type="cellIs" dxfId="57" priority="18" operator="equal">
      <formula>1</formula>
    </cfRule>
    <cfRule type="cellIs" dxfId="56" priority="19" operator="equal">
      <formula>"n/a"</formula>
    </cfRule>
    <cfRule type="cellIs" dxfId="55" priority="20" operator="equal">
      <formula>"n/a"</formula>
    </cfRule>
    <cfRule type="cellIs" dxfId="54" priority="21" operator="equal">
      <formula>"n/a"</formula>
    </cfRule>
    <cfRule type="expression" dxfId="53" priority="22">
      <formula>" =MOD(ROW(),2)=1"</formula>
    </cfRule>
    <cfRule type="expression" dxfId="52" priority="23">
      <formula>" =MOD(ROW(),2)=1"</formula>
    </cfRule>
    <cfRule type="cellIs" dxfId="51" priority="24" operator="equal">
      <formula>0</formula>
    </cfRule>
    <cfRule type="cellIs" dxfId="50" priority="25" operator="equal">
      <formula>1</formula>
    </cfRule>
    <cfRule type="cellIs" dxfId="49" priority="26" operator="equal">
      <formula>"n/a"</formula>
    </cfRule>
    <cfRule type="cellIs" dxfId="48" priority="27" operator="equal">
      <formula>"n/a"</formula>
    </cfRule>
    <cfRule type="cellIs" dxfId="47" priority="28" operator="equal">
      <formula>"n/a"</formula>
    </cfRule>
  </conditionalFormatting>
  <conditionalFormatting sqref="H3:J65">
    <cfRule type="expression" dxfId="46" priority="34">
      <formula>" =MOD(ROW(),2)=1"</formula>
    </cfRule>
    <cfRule type="expression" dxfId="45" priority="35">
      <formula>" =MOD(ROW(),2)=1"</formula>
    </cfRule>
    <cfRule type="cellIs" dxfId="44" priority="36" operator="equal">
      <formula>0</formula>
    </cfRule>
    <cfRule type="cellIs" dxfId="43" priority="37" operator="equal">
      <formula>1</formula>
    </cfRule>
    <cfRule type="cellIs" dxfId="42" priority="38" operator="equal">
      <formula>"n/a"</formula>
    </cfRule>
    <cfRule type="cellIs" dxfId="41" priority="39" operator="equal">
      <formula>"n/a"</formula>
    </cfRule>
    <cfRule type="cellIs" dxfId="40" priority="40" operator="equal">
      <formula>"n/a"</formula>
    </cfRule>
  </conditionalFormatting>
  <dataValidations count="3">
    <dataValidation type="list" allowBlank="1" showErrorMessage="1" sqref="C4 C63:C82 C24:C25 C27:C31 C6:C22 C37 C35 C41 C47:C49 C52 C59 C56" xr:uid="{00000000-0002-0000-0300-000001000000}">
      <formula1>NIKS4Chemistry</formula1>
    </dataValidation>
    <dataValidation type="list" allowBlank="1" showErrorMessage="1" sqref="A3:A65" xr:uid="{00000000-0002-0000-0300-000004000000}">
      <formula1>NIKS4Biology</formula1>
    </dataValidation>
    <dataValidation type="list" allowBlank="1" showErrorMessage="1" sqref="E3:E64" xr:uid="{00000000-0002-0000-0300-000005000000}">
      <formula1>NIKS4Physics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'Please do not alter'!$A$43:$A$50</xm:f>
          </x14:formula1>
          <xm:sqref>A66:A74</xm:sqref>
        </x14:dataValidation>
        <x14:dataValidation type="list" allowBlank="1" showErrorMessage="1" xr:uid="{00000000-0002-0000-0300-000002000000}">
          <x14:formula1>
            <xm:f>'Please do not alter'!$A$64:$A$73</xm:f>
          </x14:formula1>
          <xm:sqref>E65:E74</xm:sqref>
        </x14:dataValidation>
        <x14:dataValidation type="list" allowBlank="1" showErrorMessage="1" xr:uid="{00000000-0002-0000-0300-000003000000}">
          <x14:formula1>
            <xm:f>'Please do not alter'!$A$53:$A$61</xm:f>
          </x14:formula1>
          <xm:sqref>C3 C23 C26 C32:C34 C36 C38:C40 C42:C46 C50:C51 C53:C55 C57:C58 C60:C62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00"/>
  <sheetViews>
    <sheetView workbookViewId="0">
      <pane ySplit="1" topLeftCell="A2" activePane="bottomLeft" state="frozen"/>
      <selection pane="bottomLeft" activeCell="C5" sqref="C5"/>
    </sheetView>
  </sheetViews>
  <sheetFormatPr defaultColWidth="14.453125" defaultRowHeight="30" customHeight="1" x14ac:dyDescent="0.35"/>
  <cols>
    <col min="1" max="7" width="20.54296875" style="11" customWidth="1"/>
    <col min="8" max="10" width="10.54296875" style="11" customWidth="1"/>
    <col min="11" max="11" width="16.54296875" style="11" hidden="1" customWidth="1"/>
    <col min="12" max="12" width="19.453125" style="11" hidden="1" customWidth="1"/>
    <col min="13" max="13" width="21.7265625" style="11" hidden="1" customWidth="1"/>
    <col min="14" max="16384" width="14.453125" style="11"/>
  </cols>
  <sheetData>
    <row r="1" spans="1:24" s="101" customFormat="1" ht="30" customHeight="1" x14ac:dyDescent="0.35">
      <c r="A1" s="158" t="s">
        <v>230</v>
      </c>
      <c r="B1" s="159"/>
      <c r="C1" s="160" t="s">
        <v>231</v>
      </c>
      <c r="D1" s="159"/>
      <c r="E1" s="164" t="s">
        <v>232</v>
      </c>
      <c r="F1" s="165"/>
      <c r="G1" s="102"/>
      <c r="H1" s="103"/>
      <c r="I1" s="103"/>
      <c r="J1" s="103"/>
      <c r="L1" s="104"/>
      <c r="M1" s="104"/>
    </row>
    <row r="2" spans="1:24" s="101" customFormat="1" ht="30" customHeight="1" thickBot="1" x14ac:dyDescent="0.4">
      <c r="A2" s="105" t="s">
        <v>233</v>
      </c>
      <c r="B2" s="105" t="s">
        <v>34</v>
      </c>
      <c r="C2" s="106" t="s">
        <v>233</v>
      </c>
      <c r="D2" s="107" t="s">
        <v>34</v>
      </c>
      <c r="E2" s="108" t="s">
        <v>233</v>
      </c>
      <c r="F2" s="108" t="s">
        <v>34</v>
      </c>
      <c r="G2" s="62" t="s">
        <v>35</v>
      </c>
      <c r="H2" s="63" t="s">
        <v>36</v>
      </c>
      <c r="I2" s="64" t="s">
        <v>37</v>
      </c>
      <c r="J2" s="65" t="s">
        <v>38</v>
      </c>
      <c r="K2" s="75" t="s">
        <v>234</v>
      </c>
      <c r="L2" s="109" t="s">
        <v>235</v>
      </c>
      <c r="M2" s="109" t="s">
        <v>236</v>
      </c>
    </row>
    <row r="3" spans="1:24" ht="30" customHeight="1" x14ac:dyDescent="0.35">
      <c r="A3" s="141" t="s">
        <v>237</v>
      </c>
      <c r="B3" s="76" t="s">
        <v>238</v>
      </c>
      <c r="C3" s="77"/>
      <c r="D3" s="78"/>
      <c r="E3" s="141"/>
      <c r="F3" s="148"/>
      <c r="G3" s="66" t="str">
        <f>HYPERLINK("https://secondarylibrary.crestawards.org/a-balanced-diet/62137804","A balanced diet")</f>
        <v>A balanced diet</v>
      </c>
      <c r="H3" s="79">
        <v>0</v>
      </c>
      <c r="I3" s="80">
        <v>0</v>
      </c>
      <c r="J3" s="81">
        <v>1</v>
      </c>
      <c r="K3" s="82"/>
      <c r="L3" s="83"/>
      <c r="M3" s="148" t="s">
        <v>239</v>
      </c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1:24" ht="68.5" customHeight="1" x14ac:dyDescent="0.35">
      <c r="A4" s="141"/>
      <c r="B4" s="84"/>
      <c r="C4" s="85"/>
      <c r="D4" s="136"/>
      <c r="E4" s="85" t="s">
        <v>240</v>
      </c>
      <c r="F4" s="143" t="s">
        <v>241</v>
      </c>
      <c r="G4" s="67" t="str">
        <f>HYPERLINK("https://secondarylibrary.crestawards.org/a-clean-break/62206002","A clean break")</f>
        <v>A clean break</v>
      </c>
      <c r="H4" s="86">
        <v>1</v>
      </c>
      <c r="I4" s="87">
        <v>0</v>
      </c>
      <c r="J4" s="88">
        <v>0</v>
      </c>
      <c r="K4" s="89"/>
      <c r="L4" s="90" t="s">
        <v>242</v>
      </c>
      <c r="M4" s="143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1:24" ht="30" customHeight="1" x14ac:dyDescent="0.35">
      <c r="A5" s="141"/>
      <c r="B5" s="84"/>
      <c r="C5" s="85"/>
      <c r="D5" s="136"/>
      <c r="E5" s="85" t="s">
        <v>243</v>
      </c>
      <c r="F5" s="143" t="s">
        <v>244</v>
      </c>
      <c r="G5" s="67" t="str">
        <f>HYPERLINK("https://secondarylibrary.crestawards.org/aerodynamic-sails/62275532","Aerodynamic sails")</f>
        <v>Aerodynamic sails</v>
      </c>
      <c r="H5" s="86">
        <v>0</v>
      </c>
      <c r="I5" s="87">
        <v>0</v>
      </c>
      <c r="J5" s="88">
        <v>1</v>
      </c>
      <c r="K5" s="89"/>
      <c r="L5" s="90"/>
      <c r="M5" s="143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4" ht="68.150000000000006" customHeight="1" x14ac:dyDescent="0.35">
      <c r="A6" s="141"/>
      <c r="B6" s="84"/>
      <c r="C6" s="85"/>
      <c r="D6" s="136"/>
      <c r="E6" s="85" t="s">
        <v>240</v>
      </c>
      <c r="F6" s="143" t="s">
        <v>245</v>
      </c>
      <c r="G6" s="67" t="str">
        <f>HYPERLINK("https://secondarylibrary.crestawards.org/are-some-jeans-tougher/61716038","Are some jeans tougher")</f>
        <v>Are some jeans tougher</v>
      </c>
      <c r="H6" s="86">
        <v>0</v>
      </c>
      <c r="I6" s="87">
        <v>1</v>
      </c>
      <c r="J6" s="88">
        <v>0</v>
      </c>
      <c r="K6" s="89"/>
      <c r="L6" s="90" t="s">
        <v>242</v>
      </c>
      <c r="M6" s="143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4" ht="30" customHeight="1" x14ac:dyDescent="0.35">
      <c r="A7" s="141"/>
      <c r="B7" s="84"/>
      <c r="C7" s="85" t="s">
        <v>246</v>
      </c>
      <c r="D7" s="136" t="s">
        <v>247</v>
      </c>
      <c r="E7" s="85" t="s">
        <v>248</v>
      </c>
      <c r="F7" s="143" t="s">
        <v>249</v>
      </c>
      <c r="G7" s="67" t="str">
        <f>HYPERLINK("https://secondarylibrary.crestawards.org/art-restoration/62214103","Art restoration")</f>
        <v>Art restoration</v>
      </c>
      <c r="H7" s="86">
        <v>0</v>
      </c>
      <c r="I7" s="87">
        <v>1</v>
      </c>
      <c r="J7" s="88">
        <v>0</v>
      </c>
      <c r="K7" s="89"/>
      <c r="L7" s="90"/>
      <c r="M7" s="143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30" customHeight="1" x14ac:dyDescent="0.35">
      <c r="A8" s="141" t="s">
        <v>250</v>
      </c>
      <c r="B8" s="84" t="s">
        <v>251</v>
      </c>
      <c r="C8" s="85"/>
      <c r="D8" s="136"/>
      <c r="E8" s="85"/>
      <c r="F8" s="143"/>
      <c r="G8" s="67" t="str">
        <f>HYPERLINK("https://secondarylibrary.crestawards.org/gold-grand-challenges/62452389","Biogas generator (Grand Challenge)")</f>
        <v>Biogas generator (Grand Challenge)</v>
      </c>
      <c r="H8" s="86">
        <v>0</v>
      </c>
      <c r="I8" s="87">
        <v>0</v>
      </c>
      <c r="J8" s="88">
        <v>1</v>
      </c>
      <c r="K8" s="89" t="s">
        <v>43</v>
      </c>
      <c r="L8" s="90"/>
      <c r="M8" s="143" t="s">
        <v>252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30" customHeight="1" x14ac:dyDescent="0.35">
      <c r="A9" s="141"/>
      <c r="B9" s="84"/>
      <c r="C9" s="85" t="s">
        <v>246</v>
      </c>
      <c r="D9" s="136" t="s">
        <v>202</v>
      </c>
      <c r="E9" s="85"/>
      <c r="F9" s="143"/>
      <c r="G9" s="67" t="str">
        <f>HYPERLINK("https://secondarylibrary.crestawards.org/brighter-after-a-cup-of-tea/62137807","Brighter after a cup of tea")</f>
        <v>Brighter after a cup of tea</v>
      </c>
      <c r="H9" s="86">
        <v>0</v>
      </c>
      <c r="I9" s="87">
        <v>0</v>
      </c>
      <c r="J9" s="88">
        <v>1</v>
      </c>
      <c r="K9" s="89"/>
      <c r="L9" s="90"/>
      <c r="M9" s="143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70.5" customHeight="1" x14ac:dyDescent="0.35">
      <c r="A10" s="141"/>
      <c r="B10" s="84"/>
      <c r="C10" s="85" t="s">
        <v>246</v>
      </c>
      <c r="D10" s="136" t="s">
        <v>202</v>
      </c>
      <c r="E10" s="85" t="s">
        <v>248</v>
      </c>
      <c r="F10" s="143" t="s">
        <v>253</v>
      </c>
      <c r="G10" s="67" t="str">
        <f>HYPERLINK("https://secondarylibrary.crestawards.org/compare-suncreams/62137808","Compare different sun creams")</f>
        <v>Compare different sun creams</v>
      </c>
      <c r="H10" s="86">
        <v>0</v>
      </c>
      <c r="I10" s="87">
        <v>0</v>
      </c>
      <c r="J10" s="88">
        <v>1</v>
      </c>
      <c r="K10" s="89"/>
      <c r="L10" s="90"/>
      <c r="M10" s="143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70.5" customHeight="1" x14ac:dyDescent="0.35">
      <c r="A11" s="141"/>
      <c r="B11" s="84"/>
      <c r="C11" s="85"/>
      <c r="D11" s="136"/>
      <c r="E11" s="85" t="s">
        <v>240</v>
      </c>
      <c r="F11" s="143" t="s">
        <v>254</v>
      </c>
      <c r="G11" s="67" t="str">
        <f>HYPERLINK("https://secondarylibrary.crestawards.org/compare-fabric-properties/62137798","Compare fabric properties ")</f>
        <v xml:space="preserve">Compare fabric properties </v>
      </c>
      <c r="H11" s="86">
        <v>0</v>
      </c>
      <c r="I11" s="87">
        <v>0</v>
      </c>
      <c r="J11" s="88">
        <v>1</v>
      </c>
      <c r="K11" s="89"/>
      <c r="L11" s="90"/>
      <c r="M11" s="143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ht="30" customHeight="1" x14ac:dyDescent="0.35">
      <c r="A12" s="141" t="s">
        <v>237</v>
      </c>
      <c r="B12" s="84" t="s">
        <v>255</v>
      </c>
      <c r="C12" s="85"/>
      <c r="D12" s="136"/>
      <c r="E12" s="85"/>
      <c r="F12" s="143"/>
      <c r="G12" s="67" t="str">
        <f>HYPERLINK("https://secondarylibrary.crestawards.org/cooking-pasta/62137416","Cooking pasta")</f>
        <v>Cooking pasta</v>
      </c>
      <c r="H12" s="86">
        <v>0</v>
      </c>
      <c r="I12" s="87">
        <v>1</v>
      </c>
      <c r="J12" s="88">
        <v>0</v>
      </c>
      <c r="K12" s="89"/>
      <c r="L12" s="90" t="s">
        <v>256</v>
      </c>
      <c r="M12" s="143" t="s">
        <v>257</v>
      </c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4" ht="71.5" customHeight="1" thickBot="1" x14ac:dyDescent="0.4">
      <c r="A13" s="141"/>
      <c r="B13" s="84"/>
      <c r="C13" s="93" t="s">
        <v>258</v>
      </c>
      <c r="D13" s="136" t="s">
        <v>47</v>
      </c>
      <c r="E13" s="85"/>
      <c r="F13" s="143"/>
      <c r="G13" s="67" t="str">
        <f>HYPERLINK("https://secondarylibrary.crestawards.org/detect-fraud-using-chromatography/62214116","Detect fraud using chromatography")</f>
        <v>Detect fraud using chromatography</v>
      </c>
      <c r="H13" s="86">
        <v>0</v>
      </c>
      <c r="I13" s="87">
        <v>1</v>
      </c>
      <c r="J13" s="88">
        <v>0</v>
      </c>
      <c r="K13" s="89"/>
      <c r="L13" s="90"/>
      <c r="M13" s="143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4" ht="69.650000000000006" customHeight="1" thickBot="1" x14ac:dyDescent="0.4">
      <c r="A14" s="141"/>
      <c r="B14" s="84"/>
      <c r="C14" s="93" t="s">
        <v>258</v>
      </c>
      <c r="D14" s="136" t="s">
        <v>259</v>
      </c>
      <c r="E14" s="85"/>
      <c r="F14" s="143"/>
      <c r="G14" s="67" t="str">
        <f>HYPERLINK("https://secondarylibrary.crestawards.org/detecting-drugs/62214113","Detecting drugs")</f>
        <v>Detecting drugs</v>
      </c>
      <c r="H14" s="86">
        <v>0</v>
      </c>
      <c r="I14" s="87">
        <v>1</v>
      </c>
      <c r="J14" s="88">
        <v>0</v>
      </c>
      <c r="K14" s="89"/>
      <c r="L14" s="90"/>
      <c r="M14" s="143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4" ht="69" customHeight="1" thickBot="1" x14ac:dyDescent="0.4">
      <c r="A15" s="141" t="s">
        <v>260</v>
      </c>
      <c r="B15" s="84"/>
      <c r="C15" s="93" t="s">
        <v>258</v>
      </c>
      <c r="D15" s="136" t="s">
        <v>152</v>
      </c>
      <c r="E15" s="85"/>
      <c r="F15" s="143"/>
      <c r="G15" s="67" t="str">
        <f>HYPERLINK("https://secondarylibrary.crestawards.org/detecting-food-fraud/61761932","Detecting food fraud")</f>
        <v>Detecting food fraud</v>
      </c>
      <c r="H15" s="86">
        <v>0</v>
      </c>
      <c r="I15" s="87">
        <v>0</v>
      </c>
      <c r="J15" s="88">
        <v>1</v>
      </c>
      <c r="K15" s="89"/>
      <c r="L15" s="90"/>
      <c r="M15" s="143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</row>
    <row r="16" spans="1:24" ht="68.5" customHeight="1" x14ac:dyDescent="0.35">
      <c r="A16" s="141"/>
      <c r="B16" s="84"/>
      <c r="C16" s="85"/>
      <c r="D16" s="136"/>
      <c r="E16" s="85" t="s">
        <v>240</v>
      </c>
      <c r="F16" s="143" t="s">
        <v>261</v>
      </c>
      <c r="G16" s="67" t="str">
        <f>HYPERLINK("https://secondarylibrary.crestawards.org/fabrics-for-cold-weather-clothing/62214157","Fabrics for cold weather clothing")</f>
        <v>Fabrics for cold weather clothing</v>
      </c>
      <c r="H16" s="86">
        <v>0</v>
      </c>
      <c r="I16" s="87">
        <v>1</v>
      </c>
      <c r="J16" s="88">
        <v>0</v>
      </c>
      <c r="K16" s="89"/>
      <c r="L16" s="90"/>
      <c r="M16" s="143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</row>
    <row r="17" spans="1:24" ht="40.5" customHeight="1" x14ac:dyDescent="0.35">
      <c r="A17" s="141"/>
      <c r="B17" s="84"/>
      <c r="C17" s="85"/>
      <c r="D17" s="136"/>
      <c r="E17" s="85" t="s">
        <v>262</v>
      </c>
      <c r="F17" s="143" t="s">
        <v>263</v>
      </c>
      <c r="G17" s="67" t="str">
        <f>HYPERLINK("https://secondarylibrary.crestawards.org/fraud-detection-testing-metals/61716030","Fraud detection: testing metals")</f>
        <v>Fraud detection: testing metals</v>
      </c>
      <c r="H17" s="86">
        <v>1</v>
      </c>
      <c r="I17" s="87">
        <v>0</v>
      </c>
      <c r="J17" s="88">
        <v>0</v>
      </c>
      <c r="K17" s="89" t="s">
        <v>43</v>
      </c>
      <c r="L17" s="90" t="s">
        <v>156</v>
      </c>
      <c r="M17" s="143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</row>
    <row r="18" spans="1:24" ht="44.15" customHeight="1" x14ac:dyDescent="0.35">
      <c r="A18" s="141"/>
      <c r="B18" s="84"/>
      <c r="C18" s="85"/>
      <c r="D18" s="136"/>
      <c r="E18" s="85" t="s">
        <v>264</v>
      </c>
      <c r="F18" s="143" t="s">
        <v>261</v>
      </c>
      <c r="G18" s="67" t="str">
        <f>HYPERLINK("https://secondarylibrary.crestawards.org/gold-grand-challenges/62452389","Green building design (Grand Challenge)")</f>
        <v>Green building design (Grand Challenge)</v>
      </c>
      <c r="H18" s="86">
        <v>0</v>
      </c>
      <c r="I18" s="87">
        <v>0</v>
      </c>
      <c r="J18" s="88">
        <v>1</v>
      </c>
      <c r="K18" s="89"/>
      <c r="L18" s="90" t="s">
        <v>265</v>
      </c>
      <c r="M18" s="143" t="s">
        <v>266</v>
      </c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</row>
    <row r="19" spans="1:24" ht="30" customHeight="1" x14ac:dyDescent="0.35">
      <c r="A19" s="141"/>
      <c r="B19" s="84"/>
      <c r="C19" s="85"/>
      <c r="D19" s="136"/>
      <c r="E19" s="85" t="s">
        <v>243</v>
      </c>
      <c r="F19" s="143" t="s">
        <v>267</v>
      </c>
      <c r="G19" s="67" t="str">
        <f>HYPERLINK("https://secondarylibrary.crestawards.org/hit-and-run/61716032","Hit and run")</f>
        <v>Hit and run</v>
      </c>
      <c r="H19" s="86">
        <v>0</v>
      </c>
      <c r="I19" s="87">
        <v>1</v>
      </c>
      <c r="J19" s="88">
        <v>0</v>
      </c>
      <c r="K19" s="89"/>
      <c r="L19" s="90" t="s">
        <v>160</v>
      </c>
      <c r="M19" s="143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</row>
    <row r="20" spans="1:24" ht="30" customHeight="1" x14ac:dyDescent="0.35">
      <c r="A20" s="141"/>
      <c r="B20" s="84"/>
      <c r="C20" s="85"/>
      <c r="D20" s="136"/>
      <c r="E20" s="85" t="s">
        <v>243</v>
      </c>
      <c r="F20" s="143" t="s">
        <v>267</v>
      </c>
      <c r="G20" s="67" t="str">
        <f>HYPERLINK("https://secondarylibrary.crestawards.org/how-do-rockets-work/61716036","How do rockets work?")</f>
        <v>How do rockets work?</v>
      </c>
      <c r="H20" s="86">
        <v>1</v>
      </c>
      <c r="I20" s="87">
        <v>0</v>
      </c>
      <c r="J20" s="88">
        <v>0</v>
      </c>
      <c r="K20" s="89"/>
      <c r="L20" s="90" t="s">
        <v>268</v>
      </c>
      <c r="M20" s="143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</row>
    <row r="21" spans="1:24" ht="41.5" customHeight="1" x14ac:dyDescent="0.35">
      <c r="A21" s="141" t="s">
        <v>269</v>
      </c>
      <c r="B21" s="84" t="s">
        <v>270</v>
      </c>
      <c r="C21" s="85" t="s">
        <v>246</v>
      </c>
      <c r="D21" s="136" t="s">
        <v>62</v>
      </c>
      <c r="E21" s="85"/>
      <c r="F21" s="143"/>
      <c r="G21" s="67" t="str">
        <f>HYPERLINK("https://secondarylibrary.crestawards.org/how-healthy-is-your-spread/62214120","How healthy is your spread")</f>
        <v>How healthy is your spread</v>
      </c>
      <c r="H21" s="86">
        <v>0</v>
      </c>
      <c r="I21" s="87">
        <v>1</v>
      </c>
      <c r="J21" s="88">
        <v>0</v>
      </c>
      <c r="K21" s="89" t="s">
        <v>43</v>
      </c>
      <c r="L21" s="90" t="s">
        <v>166</v>
      </c>
      <c r="M21" s="143" t="s">
        <v>271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</row>
    <row r="22" spans="1:24" ht="41.5" customHeight="1" x14ac:dyDescent="0.35">
      <c r="A22" s="141" t="s">
        <v>237</v>
      </c>
      <c r="B22" s="84" t="s">
        <v>238</v>
      </c>
      <c r="C22" s="85" t="s">
        <v>272</v>
      </c>
      <c r="D22" s="136" t="s">
        <v>273</v>
      </c>
      <c r="E22" s="85"/>
      <c r="F22" s="143"/>
      <c r="G22" s="67" t="str">
        <f>HYPERLINK("https://secondarylibrary.crestawards.org/how-much-starch-is-in-a-potato/62137799","How much starch is in a potato")</f>
        <v>How much starch is in a potato</v>
      </c>
      <c r="H22" s="86">
        <v>0</v>
      </c>
      <c r="I22" s="87">
        <v>0</v>
      </c>
      <c r="J22" s="88">
        <v>1</v>
      </c>
      <c r="K22" s="89"/>
      <c r="L22" s="90"/>
      <c r="M22" s="143" t="s">
        <v>274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</row>
    <row r="23" spans="1:24" ht="30" customHeight="1" x14ac:dyDescent="0.35">
      <c r="A23" s="141" t="s">
        <v>275</v>
      </c>
      <c r="B23" s="84" t="s">
        <v>64</v>
      </c>
      <c r="C23" s="85"/>
      <c r="D23" s="136"/>
      <c r="E23" s="85" t="s">
        <v>264</v>
      </c>
      <c r="F23" s="143" t="s">
        <v>276</v>
      </c>
      <c r="G23" s="67" t="str">
        <f>HYPERLINK("https://secondarylibrary.crestawards.org/how-quick-are-your-reactions/62275536","How quick are your reactions?")</f>
        <v>How quick are your reactions?</v>
      </c>
      <c r="H23" s="86">
        <v>0</v>
      </c>
      <c r="I23" s="87">
        <v>0</v>
      </c>
      <c r="J23" s="88">
        <v>1</v>
      </c>
      <c r="K23" s="89"/>
      <c r="L23" s="90" t="s">
        <v>277</v>
      </c>
      <c r="M23" s="143" t="s">
        <v>278</v>
      </c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</row>
    <row r="24" spans="1:24" ht="30" customHeight="1" x14ac:dyDescent="0.35">
      <c r="A24" s="141" t="s">
        <v>275</v>
      </c>
      <c r="B24" s="84" t="s">
        <v>64</v>
      </c>
      <c r="C24" s="85"/>
      <c r="D24" s="136"/>
      <c r="E24" s="85" t="s">
        <v>264</v>
      </c>
      <c r="F24" s="143" t="s">
        <v>279</v>
      </c>
      <c r="G24" s="67" t="str">
        <f>HYPERLINK("https://secondarylibrary.crestawards.org/how-steady-is-your-hand/61716042","How steady is your hand")</f>
        <v>How steady is your hand</v>
      </c>
      <c r="H24" s="86">
        <v>0</v>
      </c>
      <c r="I24" s="87">
        <v>1</v>
      </c>
      <c r="J24" s="88">
        <v>0</v>
      </c>
      <c r="K24" s="89"/>
      <c r="L24" s="90"/>
      <c r="M24" s="143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</row>
    <row r="25" spans="1:24" ht="68.5" customHeight="1" x14ac:dyDescent="0.35">
      <c r="A25" s="141"/>
      <c r="B25" s="84"/>
      <c r="C25" s="85"/>
      <c r="D25" s="136"/>
      <c r="E25" s="85" t="s">
        <v>240</v>
      </c>
      <c r="F25" s="143" t="s">
        <v>245</v>
      </c>
      <c r="G25" s="67" t="str">
        <f>HYPERLINK("https://secondarylibrary.crestawards.org/how-strong-are-climbing-ropes/62137420","How strong are climbing ropes")</f>
        <v>How strong are climbing ropes</v>
      </c>
      <c r="H25" s="86">
        <v>0</v>
      </c>
      <c r="I25" s="87">
        <v>1</v>
      </c>
      <c r="J25" s="88">
        <v>0</v>
      </c>
      <c r="K25" s="89"/>
      <c r="L25" s="90" t="s">
        <v>242</v>
      </c>
      <c r="M25" s="143" t="s">
        <v>280</v>
      </c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</row>
    <row r="26" spans="1:24" ht="30" customHeight="1" x14ac:dyDescent="0.35">
      <c r="A26" s="141"/>
      <c r="B26" s="84"/>
      <c r="C26" s="85"/>
      <c r="D26" s="136"/>
      <c r="E26" s="85" t="s">
        <v>248</v>
      </c>
      <c r="F26" s="143" t="s">
        <v>174</v>
      </c>
      <c r="G26" s="68" t="s">
        <v>69</v>
      </c>
      <c r="H26" s="86">
        <v>1</v>
      </c>
      <c r="I26" s="87">
        <v>0</v>
      </c>
      <c r="J26" s="88">
        <v>0</v>
      </c>
      <c r="K26" s="89"/>
      <c r="L26" s="90"/>
      <c r="M26" s="143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</row>
    <row r="27" spans="1:24" ht="59.15" customHeight="1" x14ac:dyDescent="0.35">
      <c r="A27" s="141"/>
      <c r="B27" s="84"/>
      <c r="C27" s="85" t="s">
        <v>281</v>
      </c>
      <c r="D27" s="136" t="s">
        <v>282</v>
      </c>
      <c r="E27" s="85"/>
      <c r="F27" s="143"/>
      <c r="G27" s="69" t="str">
        <f>HYPERLINK("https://secondarylibrary.crestawards.org/silver-grand-challenges/62452387","Hydrogen fuel cell (Grand Challenge)")</f>
        <v>Hydrogen fuel cell (Grand Challenge)</v>
      </c>
      <c r="H27" s="86">
        <v>0</v>
      </c>
      <c r="I27" s="87">
        <v>1</v>
      </c>
      <c r="J27" s="88">
        <v>0</v>
      </c>
      <c r="K27" s="89"/>
      <c r="L27" s="90" t="s">
        <v>283</v>
      </c>
      <c r="M27" s="143" t="s">
        <v>284</v>
      </c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</row>
    <row r="28" spans="1:24" ht="42.65" customHeight="1" x14ac:dyDescent="0.35">
      <c r="A28" s="141" t="s">
        <v>269</v>
      </c>
      <c r="B28" s="84" t="s">
        <v>285</v>
      </c>
      <c r="C28" s="85" t="s">
        <v>246</v>
      </c>
      <c r="D28" s="136" t="s">
        <v>286</v>
      </c>
      <c r="E28" s="85"/>
      <c r="F28" s="143"/>
      <c r="G28" s="67" t="str">
        <f>HYPERLINK("https://secondarylibrary.crestawards.org/ileaps-climate-science-silver-resources/62671813","In the air (Climate Science)")</f>
        <v>In the air (Climate Science)</v>
      </c>
      <c r="H28" s="86">
        <v>0</v>
      </c>
      <c r="I28" s="87">
        <v>1</v>
      </c>
      <c r="J28" s="88">
        <v>0</v>
      </c>
      <c r="K28" s="89"/>
      <c r="L28" s="90"/>
      <c r="M28" s="143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</row>
    <row r="29" spans="1:24" ht="68.150000000000006" customHeight="1" x14ac:dyDescent="0.35">
      <c r="A29" s="141"/>
      <c r="B29" s="84"/>
      <c r="C29" s="85"/>
      <c r="D29" s="136"/>
      <c r="E29" s="85" t="s">
        <v>240</v>
      </c>
      <c r="F29" s="143" t="s">
        <v>261</v>
      </c>
      <c r="G29" s="67" t="str">
        <f>HYPERLINK("https://secondarylibrary.crestawards.org/insulating-fabrics/61716039","Insulating fabrics")</f>
        <v>Insulating fabrics</v>
      </c>
      <c r="H29" s="86">
        <v>1</v>
      </c>
      <c r="I29" s="87">
        <v>0</v>
      </c>
      <c r="J29" s="88">
        <v>0</v>
      </c>
      <c r="K29" s="89"/>
      <c r="L29" s="90"/>
      <c r="M29" s="143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1:24" ht="42" customHeight="1" x14ac:dyDescent="0.35">
      <c r="A30" s="141"/>
      <c r="B30" s="84"/>
      <c r="C30" s="85"/>
      <c r="D30" s="136"/>
      <c r="E30" s="85" t="s">
        <v>143</v>
      </c>
      <c r="F30" s="143" t="s">
        <v>287</v>
      </c>
      <c r="G30" s="68" t="s">
        <v>75</v>
      </c>
      <c r="H30" s="86">
        <v>0</v>
      </c>
      <c r="I30" s="87">
        <v>0</v>
      </c>
      <c r="J30" s="88">
        <v>1</v>
      </c>
      <c r="K30" s="89"/>
      <c r="L30" s="90" t="s">
        <v>288</v>
      </c>
      <c r="M30" s="143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</row>
    <row r="31" spans="1:24" ht="30" customHeight="1" x14ac:dyDescent="0.35">
      <c r="A31" s="141"/>
      <c r="B31" s="84"/>
      <c r="C31" s="85"/>
      <c r="D31" s="136"/>
      <c r="E31" s="85" t="s">
        <v>243</v>
      </c>
      <c r="F31" s="143" t="s">
        <v>289</v>
      </c>
      <c r="G31" s="67" t="str">
        <f>HYPERLINK("https://secondarylibrary.crestawards.org/investigating-crash-damage/62275539","Investigating crash damage")</f>
        <v>Investigating crash damage</v>
      </c>
      <c r="H31" s="86">
        <v>0</v>
      </c>
      <c r="I31" s="87">
        <v>0</v>
      </c>
      <c r="J31" s="88">
        <v>1</v>
      </c>
      <c r="K31" s="89"/>
      <c r="L31" s="90" t="s">
        <v>290</v>
      </c>
      <c r="M31" s="143" t="s">
        <v>77</v>
      </c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</row>
    <row r="32" spans="1:24" ht="56.5" customHeight="1" x14ac:dyDescent="0.35">
      <c r="A32" s="141" t="s">
        <v>237</v>
      </c>
      <c r="B32" s="84" t="s">
        <v>291</v>
      </c>
      <c r="C32" s="85" t="s">
        <v>281</v>
      </c>
      <c r="D32" s="136" t="s">
        <v>292</v>
      </c>
      <c r="E32" s="85"/>
      <c r="F32" s="143"/>
      <c r="G32" s="67" t="str">
        <f>HYPERLINK("https://secondarylibrary.crestawards.org/investigating-vitamin-supplements/62137803","Investigating vitamin supplements")</f>
        <v>Investigating vitamin supplements</v>
      </c>
      <c r="H32" s="86">
        <v>0</v>
      </c>
      <c r="I32" s="87">
        <v>0</v>
      </c>
      <c r="J32" s="88">
        <v>1</v>
      </c>
      <c r="K32" s="89" t="s">
        <v>43</v>
      </c>
      <c r="L32" s="90" t="s">
        <v>166</v>
      </c>
      <c r="M32" s="143" t="s">
        <v>293</v>
      </c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</row>
    <row r="33" spans="1:24" ht="30" customHeight="1" x14ac:dyDescent="0.35">
      <c r="A33" s="141"/>
      <c r="B33" s="84"/>
      <c r="C33" s="85"/>
      <c r="D33" s="136"/>
      <c r="E33" s="85" t="s">
        <v>243</v>
      </c>
      <c r="F33" s="143" t="s">
        <v>294</v>
      </c>
      <c r="G33" s="67" t="str">
        <f>HYPERLINK("https://secondarylibrary.crestawards.org/make-a-rollercoaster-faster/62205990","Make a rollercoaster faster")</f>
        <v>Make a rollercoaster faster</v>
      </c>
      <c r="H33" s="86">
        <v>1</v>
      </c>
      <c r="I33" s="87">
        <v>0</v>
      </c>
      <c r="J33" s="88">
        <v>0</v>
      </c>
      <c r="K33" s="89"/>
      <c r="L33" s="90" t="s">
        <v>290</v>
      </c>
      <c r="M33" s="143" t="s">
        <v>77</v>
      </c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</row>
    <row r="34" spans="1:24" ht="69" customHeight="1" x14ac:dyDescent="0.35">
      <c r="A34" s="141"/>
      <c r="B34" s="84"/>
      <c r="C34" s="85" t="s">
        <v>258</v>
      </c>
      <c r="D34" s="136" t="s">
        <v>295</v>
      </c>
      <c r="E34" s="85"/>
      <c r="F34" s="143"/>
      <c r="G34" s="67" t="str">
        <f>HYPERLINK("https://secondarylibrary.crestawards.org/make-and-analyse-painkillers/62214127","Make and analyse pain relievers")</f>
        <v>Make and analyse pain relievers</v>
      </c>
      <c r="H34" s="86">
        <v>0</v>
      </c>
      <c r="I34" s="87">
        <v>1</v>
      </c>
      <c r="J34" s="88">
        <v>0</v>
      </c>
      <c r="K34" s="89" t="s">
        <v>43</v>
      </c>
      <c r="L34" s="90" t="s">
        <v>296</v>
      </c>
      <c r="M34" s="143" t="s">
        <v>297</v>
      </c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</row>
    <row r="35" spans="1:24" ht="30" customHeight="1" x14ac:dyDescent="0.35">
      <c r="A35" s="141" t="s">
        <v>298</v>
      </c>
      <c r="B35" s="84" t="s">
        <v>299</v>
      </c>
      <c r="C35" s="85" t="s">
        <v>246</v>
      </c>
      <c r="D35" s="136" t="s">
        <v>300</v>
      </c>
      <c r="E35" s="85"/>
      <c r="F35" s="143"/>
      <c r="G35" s="67" t="str">
        <f>HYPERLINK("https://secondarylibrary.crestawards.org/measuring-alcohol-content/62214138","Measuring alcohol content")</f>
        <v>Measuring alcohol content</v>
      </c>
      <c r="H35" s="86">
        <v>0</v>
      </c>
      <c r="I35" s="87">
        <v>1</v>
      </c>
      <c r="J35" s="88">
        <v>0</v>
      </c>
      <c r="K35" s="89" t="s">
        <v>43</v>
      </c>
      <c r="L35" s="90" t="s">
        <v>301</v>
      </c>
      <c r="M35" s="143" t="s">
        <v>302</v>
      </c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</row>
    <row r="36" spans="1:24" ht="68.5" customHeight="1" x14ac:dyDescent="0.35">
      <c r="A36" s="141"/>
      <c r="B36" s="84"/>
      <c r="C36" s="85"/>
      <c r="D36" s="136"/>
      <c r="E36" s="85" t="s">
        <v>240</v>
      </c>
      <c r="F36" s="143" t="s">
        <v>241</v>
      </c>
      <c r="G36" s="68" t="s">
        <v>80</v>
      </c>
      <c r="H36" s="86">
        <v>0</v>
      </c>
      <c r="I36" s="87">
        <v>0</v>
      </c>
      <c r="J36" s="88">
        <v>1</v>
      </c>
      <c r="K36" s="89"/>
      <c r="L36" s="90" t="s">
        <v>303</v>
      </c>
      <c r="M36" s="143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</row>
    <row r="37" spans="1:24" ht="55" customHeight="1" x14ac:dyDescent="0.35">
      <c r="A37" s="141" t="s">
        <v>269</v>
      </c>
      <c r="B37" s="84" t="s">
        <v>285</v>
      </c>
      <c r="C37" s="85" t="s">
        <v>281</v>
      </c>
      <c r="D37" s="136" t="s">
        <v>304</v>
      </c>
      <c r="E37" s="85"/>
      <c r="F37" s="143"/>
      <c r="G37" s="67" t="str">
        <f>HYPERLINK("https://secondarylibrary.crestawards.org/monitoring-acid-rain/62206088","Monitoring acid rain")</f>
        <v>Monitoring acid rain</v>
      </c>
      <c r="H37" s="86">
        <v>1</v>
      </c>
      <c r="I37" s="87">
        <v>0</v>
      </c>
      <c r="J37" s="88">
        <v>0</v>
      </c>
      <c r="K37" s="89" t="s">
        <v>43</v>
      </c>
      <c r="L37" s="90" t="s">
        <v>166</v>
      </c>
      <c r="M37" s="143" t="s">
        <v>305</v>
      </c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</row>
    <row r="38" spans="1:24" ht="55.5" customHeight="1" x14ac:dyDescent="0.35">
      <c r="A38" s="141"/>
      <c r="B38" s="84"/>
      <c r="C38" s="85" t="s">
        <v>281</v>
      </c>
      <c r="D38" s="136" t="s">
        <v>292</v>
      </c>
      <c r="E38" s="85"/>
      <c r="F38" s="143"/>
      <c r="G38" s="67" t="str">
        <f>HYPERLINK("https://secondarylibrary.crestawards.org/monitoring-lead-pollution/62275540","Monitoring lead pollution")</f>
        <v>Monitoring lead pollution</v>
      </c>
      <c r="H38" s="86">
        <v>0</v>
      </c>
      <c r="I38" s="87">
        <v>0</v>
      </c>
      <c r="J38" s="88">
        <v>1</v>
      </c>
      <c r="K38" s="89"/>
      <c r="L38" s="90"/>
      <c r="M38" s="143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</row>
    <row r="39" spans="1:24" ht="55.5" customHeight="1" x14ac:dyDescent="0.35">
      <c r="A39" s="141" t="s">
        <v>269</v>
      </c>
      <c r="B39" s="84" t="s">
        <v>306</v>
      </c>
      <c r="C39" s="85" t="s">
        <v>281</v>
      </c>
      <c r="D39" s="136" t="s">
        <v>292</v>
      </c>
      <c r="E39" s="85"/>
      <c r="F39" s="143"/>
      <c r="G39" s="67" t="str">
        <f>HYPERLINK("https://secondarylibrary.crestawards.org/monitoring-water-pollution/62214145","Monitoring water pollution")</f>
        <v>Monitoring water pollution</v>
      </c>
      <c r="H39" s="86">
        <v>0</v>
      </c>
      <c r="I39" s="87">
        <v>1</v>
      </c>
      <c r="J39" s="88">
        <v>0</v>
      </c>
      <c r="K39" s="89" t="s">
        <v>43</v>
      </c>
      <c r="L39" s="90" t="s">
        <v>166</v>
      </c>
      <c r="M39" s="143" t="s">
        <v>307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</row>
    <row r="40" spans="1:24" ht="56.5" customHeight="1" x14ac:dyDescent="0.35">
      <c r="A40" s="141" t="s">
        <v>275</v>
      </c>
      <c r="B40" s="91" t="s">
        <v>308</v>
      </c>
      <c r="C40" s="85" t="s">
        <v>281</v>
      </c>
      <c r="D40" s="136" t="s">
        <v>309</v>
      </c>
      <c r="E40" s="85"/>
      <c r="F40" s="145"/>
      <c r="G40" s="67" t="str">
        <f>HYPERLINK("https://secondarylibrary.crestawards.org/oral-rehydration-therapies/62137365","Oral rehydration therapies")</f>
        <v>Oral rehydration therapies</v>
      </c>
      <c r="H40" s="86">
        <v>0</v>
      </c>
      <c r="I40" s="87">
        <v>1</v>
      </c>
      <c r="J40" s="88">
        <v>0</v>
      </c>
      <c r="K40" s="89" t="s">
        <v>43</v>
      </c>
      <c r="L40" s="90" t="s">
        <v>166</v>
      </c>
      <c r="M40" s="143" t="s">
        <v>307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</row>
    <row r="41" spans="1:24" ht="30" customHeight="1" x14ac:dyDescent="0.35">
      <c r="A41" s="141" t="s">
        <v>250</v>
      </c>
      <c r="B41" s="84" t="s">
        <v>310</v>
      </c>
      <c r="C41" s="85"/>
      <c r="D41" s="136"/>
      <c r="E41" s="85"/>
      <c r="F41" s="143"/>
      <c r="G41" s="67" t="str">
        <f>HYPERLINK("https://secondarylibrary.crestawards.org/plant-growth-and-fertilisers/61716040","Plant growth and fertilisers")</f>
        <v>Plant growth and fertilisers</v>
      </c>
      <c r="H41" s="86">
        <v>0</v>
      </c>
      <c r="I41" s="87">
        <v>1</v>
      </c>
      <c r="J41" s="88">
        <v>0</v>
      </c>
      <c r="K41" s="89"/>
      <c r="L41" s="90" t="s">
        <v>277</v>
      </c>
      <c r="M41" s="143" t="s">
        <v>311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</row>
    <row r="42" spans="1:24" ht="30" customHeight="1" x14ac:dyDescent="0.35">
      <c r="A42" s="141" t="s">
        <v>250</v>
      </c>
      <c r="B42" s="84" t="s">
        <v>310</v>
      </c>
      <c r="C42" s="85"/>
      <c r="D42" s="136"/>
      <c r="E42" s="85"/>
      <c r="F42" s="143"/>
      <c r="G42" s="67" t="str">
        <f>HYPERLINK("https://secondarylibrary.crestawards.org/plant-nutrients/61716041","Plant growth and nutrients")</f>
        <v>Plant growth and nutrients</v>
      </c>
      <c r="H42" s="86">
        <v>1</v>
      </c>
      <c r="I42" s="87">
        <v>0</v>
      </c>
      <c r="J42" s="88">
        <v>0</v>
      </c>
      <c r="K42" s="89"/>
      <c r="L42" s="90"/>
      <c r="M42" s="143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1:24" ht="41.15" customHeight="1" x14ac:dyDescent="0.35">
      <c r="A43" s="141"/>
      <c r="B43" s="84"/>
      <c r="C43" s="85"/>
      <c r="D43" s="136"/>
      <c r="E43" s="85" t="s">
        <v>262</v>
      </c>
      <c r="F43" s="143" t="s">
        <v>156</v>
      </c>
      <c r="G43" s="67" t="str">
        <f>HYPERLINK("https://secondarylibrary.crestawards.org/quality-control/62206092","Quality control")</f>
        <v>Quality control</v>
      </c>
      <c r="H43" s="86">
        <v>1</v>
      </c>
      <c r="I43" s="87">
        <v>0</v>
      </c>
      <c r="J43" s="88">
        <v>0</v>
      </c>
      <c r="K43" s="89" t="s">
        <v>43</v>
      </c>
      <c r="L43" s="90"/>
      <c r="M43" s="143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</row>
    <row r="44" spans="1:24" ht="83.5" customHeight="1" x14ac:dyDescent="0.35">
      <c r="A44" s="141"/>
      <c r="B44" s="84"/>
      <c r="C44" s="85" t="s">
        <v>258</v>
      </c>
      <c r="D44" s="136" t="s">
        <v>312</v>
      </c>
      <c r="E44" s="85"/>
      <c r="F44" s="143"/>
      <c r="G44" s="68" t="s">
        <v>93</v>
      </c>
      <c r="H44" s="86">
        <v>0</v>
      </c>
      <c r="I44" s="87">
        <v>0</v>
      </c>
      <c r="J44" s="88">
        <v>1</v>
      </c>
      <c r="K44" s="89" t="s">
        <v>43</v>
      </c>
      <c r="L44" s="90" t="s">
        <v>206</v>
      </c>
      <c r="M44" s="143" t="s">
        <v>63</v>
      </c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</row>
    <row r="45" spans="1:24" ht="70" customHeight="1" x14ac:dyDescent="0.35">
      <c r="A45" s="141"/>
      <c r="B45" s="84"/>
      <c r="C45" s="85" t="s">
        <v>258</v>
      </c>
      <c r="D45" s="136" t="s">
        <v>202</v>
      </c>
      <c r="E45" s="85"/>
      <c r="F45" s="143"/>
      <c r="G45" s="67" t="str">
        <f>HYPERLINK("https://secondarylibrary.crestawards.org/revealing-fingerprints/62206096","Revealing fingerprints")</f>
        <v>Revealing fingerprints</v>
      </c>
      <c r="H45" s="86">
        <v>1</v>
      </c>
      <c r="I45" s="87">
        <v>0</v>
      </c>
      <c r="J45" s="88">
        <v>0</v>
      </c>
      <c r="K45" s="89" t="s">
        <v>43</v>
      </c>
      <c r="L45" s="90"/>
      <c r="M45" s="143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</row>
    <row r="46" spans="1:24" ht="30" customHeight="1" x14ac:dyDescent="0.35">
      <c r="A46" s="141"/>
      <c r="B46" s="84"/>
      <c r="C46" s="85"/>
      <c r="D46" s="136"/>
      <c r="E46" s="85"/>
      <c r="F46" s="143"/>
      <c r="G46" s="67" t="str">
        <f>HYPERLINK("https://secondarylibrary.crestawards.org/sailing-clothing/61716037","Sailing clothing")</f>
        <v>Sailing clothing</v>
      </c>
      <c r="H46" s="86">
        <v>1</v>
      </c>
      <c r="I46" s="87">
        <v>0</v>
      </c>
      <c r="J46" s="88">
        <v>0</v>
      </c>
      <c r="K46" s="89"/>
      <c r="L46" s="90"/>
      <c r="M46" s="143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</row>
    <row r="47" spans="1:24" ht="30" customHeight="1" x14ac:dyDescent="0.35">
      <c r="A47" s="141" t="s">
        <v>313</v>
      </c>
      <c r="B47" s="84" t="s">
        <v>225</v>
      </c>
      <c r="C47" s="85"/>
      <c r="D47" s="136"/>
      <c r="E47" s="85"/>
      <c r="F47" s="143"/>
      <c r="G47" s="67" t="str">
        <f>HYPERLINK("https://secondarylibrary.crestawards.org/shampoo-and-hair-types/62137441","Shampoo and hair types")</f>
        <v>Shampoo and hair types</v>
      </c>
      <c r="H47" s="86">
        <v>0</v>
      </c>
      <c r="I47" s="87">
        <v>1</v>
      </c>
      <c r="J47" s="88">
        <v>0</v>
      </c>
      <c r="K47" s="89"/>
      <c r="L47" s="90"/>
      <c r="M47" s="143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</row>
    <row r="48" spans="1:24" ht="70" customHeight="1" x14ac:dyDescent="0.35">
      <c r="A48" s="141"/>
      <c r="B48" s="84"/>
      <c r="C48" s="85"/>
      <c r="D48" s="136"/>
      <c r="E48" s="85" t="s">
        <v>248</v>
      </c>
      <c r="F48" s="143" t="s">
        <v>253</v>
      </c>
      <c r="G48" s="67" t="str">
        <f>HYPERLINK("https://secondarylibrary.crestawards.org/testing-suncreams/62137428","Testing suncreams")</f>
        <v>Testing suncreams</v>
      </c>
      <c r="H48" s="86">
        <v>0</v>
      </c>
      <c r="I48" s="87">
        <v>1</v>
      </c>
      <c r="J48" s="88">
        <v>0</v>
      </c>
      <c r="K48" s="89" t="s">
        <v>43</v>
      </c>
      <c r="L48" s="90"/>
      <c r="M48" s="143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</row>
    <row r="49" spans="1:24" ht="30" customHeight="1" x14ac:dyDescent="0.35">
      <c r="A49" s="141"/>
      <c r="B49" s="84"/>
      <c r="C49" s="85"/>
      <c r="D49" s="136"/>
      <c r="E49" s="85"/>
      <c r="F49" s="143"/>
      <c r="G49" s="67" t="str">
        <f>HYPERLINK("https://secondarylibrary.crestawards.org/testing-toothpastes/61716035","Testing toothpastes")</f>
        <v>Testing toothpastes</v>
      </c>
      <c r="H49" s="86">
        <v>0</v>
      </c>
      <c r="I49" s="87">
        <v>1</v>
      </c>
      <c r="J49" s="88">
        <v>0</v>
      </c>
      <c r="K49" s="89"/>
      <c r="L49" s="90"/>
      <c r="M49" s="143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</row>
    <row r="50" spans="1:24" ht="30" customHeight="1" x14ac:dyDescent="0.35">
      <c r="A50" s="141" t="s">
        <v>237</v>
      </c>
      <c r="B50" s="84" t="s">
        <v>314</v>
      </c>
      <c r="C50" s="85"/>
      <c r="D50" s="136"/>
      <c r="E50" s="85"/>
      <c r="F50" s="143"/>
      <c r="G50" s="67" t="str">
        <f>HYPERLINK("https://secondarylibrary.crestawards.org/the-effect-of-additives-on-bread/62137800","The effect of additives on bread")</f>
        <v>The effect of additives on bread</v>
      </c>
      <c r="H50" s="86">
        <v>0</v>
      </c>
      <c r="I50" s="87">
        <v>0</v>
      </c>
      <c r="J50" s="88">
        <v>1</v>
      </c>
      <c r="K50" s="89" t="s">
        <v>43</v>
      </c>
      <c r="L50" s="90" t="s">
        <v>315</v>
      </c>
      <c r="M50" s="143" t="s">
        <v>316</v>
      </c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</row>
    <row r="51" spans="1:24" ht="30" customHeight="1" x14ac:dyDescent="0.35">
      <c r="A51" s="141" t="s">
        <v>237</v>
      </c>
      <c r="B51" s="84" t="s">
        <v>317</v>
      </c>
      <c r="C51" s="85"/>
      <c r="D51" s="136"/>
      <c r="E51" s="85"/>
      <c r="F51" s="143"/>
      <c r="G51" s="67" t="str">
        <f>HYPERLINK("https://secondarylibrary.crestawards.org/the-effect-of-treatments-on-hair/62137805","The effect of treatments on hair")</f>
        <v>The effect of treatments on hair</v>
      </c>
      <c r="H51" s="86">
        <v>0</v>
      </c>
      <c r="I51" s="87">
        <v>0</v>
      </c>
      <c r="J51" s="88">
        <v>1</v>
      </c>
      <c r="K51" s="89"/>
      <c r="L51" s="90"/>
      <c r="M51" s="143" t="s">
        <v>257</v>
      </c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</row>
    <row r="52" spans="1:24" ht="56.15" customHeight="1" x14ac:dyDescent="0.35">
      <c r="A52" s="141" t="s">
        <v>269</v>
      </c>
      <c r="B52" s="84" t="s">
        <v>318</v>
      </c>
      <c r="C52" s="85" t="s">
        <v>281</v>
      </c>
      <c r="D52" s="136" t="s">
        <v>319</v>
      </c>
      <c r="E52" s="85"/>
      <c r="F52" s="143"/>
      <c r="G52" s="67" t="str">
        <f>HYPERLINK("https://secondarylibrary.crestawards.org/the-fizz-in-fizzy-drinks/62137361","The fizz in fizzy drinks")</f>
        <v>The fizz in fizzy drinks</v>
      </c>
      <c r="H52" s="86">
        <v>0</v>
      </c>
      <c r="I52" s="87">
        <v>1</v>
      </c>
      <c r="J52" s="88">
        <v>0</v>
      </c>
      <c r="K52" s="89" t="s">
        <v>43</v>
      </c>
      <c r="L52" s="90" t="s">
        <v>320</v>
      </c>
      <c r="M52" s="143" t="s">
        <v>257</v>
      </c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</row>
    <row r="53" spans="1:24" ht="56.5" customHeight="1" x14ac:dyDescent="0.35">
      <c r="A53" s="141"/>
      <c r="B53" s="84"/>
      <c r="C53" s="85" t="s">
        <v>281</v>
      </c>
      <c r="D53" s="136" t="s">
        <v>321</v>
      </c>
      <c r="E53" s="85" t="s">
        <v>262</v>
      </c>
      <c r="F53" s="143" t="s">
        <v>322</v>
      </c>
      <c r="G53" s="67" t="str">
        <f>HYPERLINK("https://secondarylibrary.crestawards.org/the-properties-of-saucepans/62137806","The properties of saucepans")</f>
        <v>The properties of saucepans</v>
      </c>
      <c r="H53" s="86">
        <v>0</v>
      </c>
      <c r="I53" s="87">
        <v>0</v>
      </c>
      <c r="J53" s="88">
        <v>1</v>
      </c>
      <c r="K53" s="89" t="s">
        <v>43</v>
      </c>
      <c r="L53" s="90"/>
      <c r="M53" s="143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</row>
    <row r="54" spans="1:24" ht="56.5" customHeight="1" x14ac:dyDescent="0.35">
      <c r="A54" s="141" t="s">
        <v>323</v>
      </c>
      <c r="B54" s="91" t="s">
        <v>324</v>
      </c>
      <c r="C54" s="85" t="s">
        <v>281</v>
      </c>
      <c r="D54" s="136" t="s">
        <v>309</v>
      </c>
      <c r="E54" s="85"/>
      <c r="F54" s="145"/>
      <c r="G54" s="67" t="str">
        <f>HYPERLINK("https://L54secondarylibrary.crestawards.org/treatments-for-dehydration/61716028","Treatments for dehydration")</f>
        <v>Treatments for dehydration</v>
      </c>
      <c r="H54" s="86">
        <v>1</v>
      </c>
      <c r="I54" s="87">
        <v>0</v>
      </c>
      <c r="J54" s="88">
        <v>0</v>
      </c>
      <c r="K54" s="89"/>
      <c r="L54" s="90"/>
      <c r="M54" s="143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</row>
    <row r="55" spans="1:24" ht="42.65" customHeight="1" x14ac:dyDescent="0.35">
      <c r="A55" s="141"/>
      <c r="B55" s="84"/>
      <c r="C55" s="85"/>
      <c r="D55" s="136"/>
      <c r="E55" s="85"/>
      <c r="F55" s="143"/>
      <c r="G55" s="68" t="s">
        <v>109</v>
      </c>
      <c r="H55" s="86">
        <v>0</v>
      </c>
      <c r="I55" s="87">
        <v>0</v>
      </c>
      <c r="J55" s="88">
        <v>1</v>
      </c>
      <c r="K55" s="89"/>
      <c r="L55" s="90"/>
      <c r="M55" s="143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1:24" ht="30" customHeight="1" x14ac:dyDescent="0.35">
      <c r="A56" s="141" t="s">
        <v>298</v>
      </c>
      <c r="B56" s="84" t="s">
        <v>299</v>
      </c>
      <c r="C56" s="85"/>
      <c r="D56" s="136"/>
      <c r="E56" s="85"/>
      <c r="F56" s="143"/>
      <c r="G56" s="67" t="str">
        <f>HYPERLINK("https://secondarylibrary.crestawards.org/what-makes-bread-rise/62134680","What makes bread rise")</f>
        <v>What makes bread rise</v>
      </c>
      <c r="H56" s="86">
        <v>1</v>
      </c>
      <c r="I56" s="87">
        <v>0</v>
      </c>
      <c r="J56" s="88">
        <v>0</v>
      </c>
      <c r="K56" s="89" t="s">
        <v>43</v>
      </c>
      <c r="L56" s="90"/>
      <c r="M56" s="143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</row>
    <row r="57" spans="1:24" ht="69.650000000000006" customHeight="1" x14ac:dyDescent="0.35">
      <c r="A57" s="141" t="s">
        <v>237</v>
      </c>
      <c r="B57" s="84" t="s">
        <v>238</v>
      </c>
      <c r="C57" s="85"/>
      <c r="D57" s="136"/>
      <c r="E57" s="85" t="s">
        <v>240</v>
      </c>
      <c r="F57" s="143" t="s">
        <v>325</v>
      </c>
      <c r="G57" s="67" t="str">
        <f>HYPERLINK("https://secondarylibrary.crestawards.org/whats-in-food/61716034","What's in food")</f>
        <v>What's in food</v>
      </c>
      <c r="H57" s="86">
        <v>1</v>
      </c>
      <c r="I57" s="87">
        <v>0</v>
      </c>
      <c r="J57" s="88">
        <v>0</v>
      </c>
      <c r="K57" s="89"/>
      <c r="L57" s="90" t="s">
        <v>326</v>
      </c>
      <c r="M57" s="143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</row>
    <row r="58" spans="1:24" ht="69" customHeight="1" x14ac:dyDescent="0.35">
      <c r="A58" s="141"/>
      <c r="B58" s="84"/>
      <c r="C58" s="85"/>
      <c r="D58" s="136"/>
      <c r="E58" s="85" t="s">
        <v>240</v>
      </c>
      <c r="F58" s="143" t="s">
        <v>327</v>
      </c>
      <c r="G58" s="67" t="str">
        <f>HYPERLINK("https://secondarylibrary.crestawards.org/which-crisps-are-crispiest/62134698","Which crisps are crispiest")</f>
        <v>Which crisps are crispiest</v>
      </c>
      <c r="H58" s="86">
        <v>1</v>
      </c>
      <c r="I58" s="87">
        <v>0</v>
      </c>
      <c r="J58" s="88">
        <v>0</v>
      </c>
      <c r="K58" s="89"/>
      <c r="L58" s="90"/>
      <c r="M58" s="143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</row>
    <row r="59" spans="1:24" ht="41.15" customHeight="1" x14ac:dyDescent="0.35">
      <c r="A59" s="141" t="s">
        <v>237</v>
      </c>
      <c r="B59" s="84" t="s">
        <v>328</v>
      </c>
      <c r="C59" s="85" t="s">
        <v>272</v>
      </c>
      <c r="D59" s="136" t="s">
        <v>62</v>
      </c>
      <c r="E59" s="85"/>
      <c r="F59" s="143"/>
      <c r="G59" s="67" t="str">
        <f>HYPERLINK("https://secondarylibrary.crestawards.org/which-crisps-are-healthiest/62137449","Which crisps are the healthiest")</f>
        <v>Which crisps are the healthiest</v>
      </c>
      <c r="H59" s="86">
        <v>0</v>
      </c>
      <c r="I59" s="87">
        <v>1</v>
      </c>
      <c r="J59" s="88">
        <v>0</v>
      </c>
      <c r="K59" s="89" t="s">
        <v>43</v>
      </c>
      <c r="L59" s="90" t="s">
        <v>166</v>
      </c>
      <c r="M59" s="143" t="s">
        <v>307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</row>
    <row r="60" spans="1:24" ht="30" customHeight="1" x14ac:dyDescent="0.35">
      <c r="A60" s="141" t="s">
        <v>250</v>
      </c>
      <c r="B60" s="84" t="s">
        <v>310</v>
      </c>
      <c r="C60" s="85"/>
      <c r="D60" s="136"/>
      <c r="E60" s="85"/>
      <c r="F60" s="143"/>
      <c r="G60" s="67" t="str">
        <f>HYPERLINK("https://secondarylibrary.crestawards.org/which-fertiliser/61716029","Which fertiliser works best?")</f>
        <v>Which fertiliser works best?</v>
      </c>
      <c r="H60" s="86">
        <v>0</v>
      </c>
      <c r="I60" s="87">
        <v>0</v>
      </c>
      <c r="J60" s="88">
        <v>1</v>
      </c>
      <c r="K60" s="89"/>
      <c r="L60" s="90" t="s">
        <v>329</v>
      </c>
      <c r="M60" s="143" t="s">
        <v>316</v>
      </c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</row>
    <row r="61" spans="1:24" ht="71.5" customHeight="1" x14ac:dyDescent="0.35">
      <c r="A61" s="141"/>
      <c r="B61" s="84"/>
      <c r="C61" s="85"/>
      <c r="D61" s="136"/>
      <c r="E61" s="85" t="s">
        <v>240</v>
      </c>
      <c r="F61" s="143" t="s">
        <v>330</v>
      </c>
      <c r="G61" s="67" t="str">
        <f>HYPERLINK("https://secondarylibrary.crestawards.org/which-material-is-strongest/62134711","Which material is strongest")</f>
        <v>Which material is strongest</v>
      </c>
      <c r="H61" s="86">
        <v>1</v>
      </c>
      <c r="I61" s="87">
        <v>0</v>
      </c>
      <c r="J61" s="88">
        <v>0</v>
      </c>
      <c r="K61" s="89" t="s">
        <v>43</v>
      </c>
      <c r="L61" s="90"/>
      <c r="M61" s="143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</row>
    <row r="62" spans="1:24" ht="30" customHeight="1" x14ac:dyDescent="0.35">
      <c r="A62" s="141" t="s">
        <v>269</v>
      </c>
      <c r="B62" s="84" t="s">
        <v>331</v>
      </c>
      <c r="C62" s="85"/>
      <c r="D62" s="136"/>
      <c r="E62" s="85"/>
      <c r="F62" s="143"/>
      <c r="G62" s="67" t="str">
        <f>HYPERLINK("https://secondarylibrary.crestawards.org/who-is-the-fittest-in-your-class/62206099","Who is the fittest in your class")</f>
        <v>Who is the fittest in your class</v>
      </c>
      <c r="H62" s="86">
        <v>1</v>
      </c>
      <c r="I62" s="87">
        <v>0</v>
      </c>
      <c r="J62" s="88">
        <v>0</v>
      </c>
      <c r="K62" s="89"/>
      <c r="L62" s="90"/>
      <c r="M62" s="143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</row>
    <row r="63" spans="1:24" ht="30" customHeight="1" x14ac:dyDescent="0.35">
      <c r="A63" s="141" t="s">
        <v>237</v>
      </c>
      <c r="B63" s="84" t="s">
        <v>332</v>
      </c>
      <c r="C63" s="85"/>
      <c r="D63" s="136"/>
      <c r="E63" s="85"/>
      <c r="F63" s="143"/>
      <c r="G63" s="67" t="str">
        <f>HYPERLINK("https://secondarylibrary.crestawards.org/why-do-we-use-shampoo/62134727","Why do we use shampoo")</f>
        <v>Why do we use shampoo</v>
      </c>
      <c r="H63" s="86">
        <v>1</v>
      </c>
      <c r="I63" s="87">
        <v>0</v>
      </c>
      <c r="J63" s="88">
        <v>0</v>
      </c>
      <c r="K63" s="89"/>
      <c r="L63" s="90"/>
      <c r="M63" s="143" t="s">
        <v>225</v>
      </c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</row>
    <row r="64" spans="1:24" ht="30" customHeight="1" x14ac:dyDescent="0.35">
      <c r="A64" s="141"/>
      <c r="B64" s="84"/>
      <c r="C64" s="85"/>
      <c r="D64" s="136"/>
      <c r="E64" s="85"/>
      <c r="F64" s="143"/>
      <c r="G64" s="70" t="str">
        <f>HYPERLINK("https://secondarylibrary.crestawards.org/bronze-grand-challenges/62452388","Wind power (Grand Challenge)")</f>
        <v>Wind power (Grand Challenge)</v>
      </c>
      <c r="H64" s="86">
        <v>1</v>
      </c>
      <c r="I64" s="87">
        <v>0</v>
      </c>
      <c r="J64" s="88">
        <v>0</v>
      </c>
      <c r="K64" s="89" t="s">
        <v>43</v>
      </c>
      <c r="L64" s="90"/>
      <c r="M64" s="143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</row>
    <row r="65" spans="1:24" ht="71.150000000000006" customHeight="1" thickBot="1" x14ac:dyDescent="0.4">
      <c r="A65" s="93" t="s">
        <v>313</v>
      </c>
      <c r="B65" s="92" t="s">
        <v>333</v>
      </c>
      <c r="C65" s="93" t="s">
        <v>258</v>
      </c>
      <c r="D65" s="94" t="s">
        <v>314</v>
      </c>
      <c r="E65" s="93"/>
      <c r="F65" s="95"/>
      <c r="G65" s="71" t="str">
        <f>HYPERLINK("https://secondarylibrary.crestawards.org/world-wide-washing-collection/61995058","Worldwide washing")</f>
        <v>Worldwide washing</v>
      </c>
      <c r="H65" s="96">
        <v>0</v>
      </c>
      <c r="I65" s="97">
        <v>0</v>
      </c>
      <c r="J65" s="98">
        <v>1</v>
      </c>
      <c r="K65" s="99" t="s">
        <v>43</v>
      </c>
      <c r="L65" s="100" t="s">
        <v>277</v>
      </c>
      <c r="M65" s="95" t="s">
        <v>252</v>
      </c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</row>
    <row r="66" spans="1:24" ht="30" customHeight="1" x14ac:dyDescent="0.35">
      <c r="A66" s="74"/>
      <c r="B66" s="74"/>
      <c r="C66" s="73"/>
      <c r="D66" s="74"/>
      <c r="E66" s="74"/>
      <c r="F66" s="74"/>
      <c r="G66" s="73"/>
      <c r="H66" s="74"/>
      <c r="I66" s="74"/>
      <c r="J66" s="74"/>
      <c r="K66" s="72"/>
      <c r="L66" s="73"/>
      <c r="M66" s="73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</row>
    <row r="67" spans="1:24" ht="30" customHeight="1" x14ac:dyDescent="0.35">
      <c r="A67" s="74"/>
      <c r="B67" s="74"/>
      <c r="C67" s="73"/>
      <c r="D67" s="74"/>
      <c r="E67" s="74"/>
      <c r="F67" s="74"/>
      <c r="G67" s="73"/>
      <c r="H67" s="74"/>
      <c r="I67" s="74"/>
      <c r="J67" s="74"/>
      <c r="K67" s="72"/>
      <c r="L67" s="73"/>
      <c r="M67" s="73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</row>
    <row r="68" spans="1:24" ht="30" customHeight="1" x14ac:dyDescent="0.35">
      <c r="A68" s="74"/>
      <c r="B68" s="74"/>
      <c r="C68" s="73"/>
      <c r="D68" s="74"/>
      <c r="E68" s="74"/>
      <c r="F68" s="74"/>
      <c r="G68" s="73"/>
      <c r="H68" s="74"/>
      <c r="I68" s="74"/>
      <c r="J68" s="74"/>
      <c r="K68" s="72"/>
      <c r="L68" s="73"/>
      <c r="M68" s="73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1:24" ht="30" customHeight="1" x14ac:dyDescent="0.35">
      <c r="A69" s="74"/>
      <c r="B69" s="74"/>
      <c r="C69" s="73"/>
      <c r="D69" s="74"/>
      <c r="E69" s="74"/>
      <c r="F69" s="74"/>
      <c r="G69" s="73"/>
      <c r="H69" s="74"/>
      <c r="I69" s="74"/>
      <c r="J69" s="74"/>
      <c r="K69" s="72"/>
      <c r="L69" s="73"/>
      <c r="M69" s="73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</row>
    <row r="70" spans="1:24" ht="30" customHeight="1" x14ac:dyDescent="0.35">
      <c r="A70" s="74"/>
      <c r="B70" s="74"/>
      <c r="C70" s="73"/>
      <c r="D70" s="74"/>
      <c r="E70" s="74"/>
      <c r="F70" s="74"/>
      <c r="G70" s="73"/>
      <c r="H70" s="74"/>
      <c r="I70" s="74"/>
      <c r="J70" s="74"/>
      <c r="K70" s="72"/>
      <c r="L70" s="73"/>
      <c r="M70" s="73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</row>
    <row r="71" spans="1:24" ht="30" customHeight="1" x14ac:dyDescent="0.35">
      <c r="A71" s="74"/>
      <c r="B71" s="74"/>
      <c r="C71" s="73"/>
      <c r="D71" s="74"/>
      <c r="E71" s="74"/>
      <c r="F71" s="74"/>
      <c r="G71" s="73"/>
      <c r="H71" s="74"/>
      <c r="I71" s="74"/>
      <c r="J71" s="74"/>
      <c r="K71" s="72"/>
      <c r="L71" s="73"/>
      <c r="M71" s="73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</row>
    <row r="72" spans="1:24" ht="30" customHeight="1" x14ac:dyDescent="0.35">
      <c r="A72" s="74"/>
      <c r="B72" s="74"/>
      <c r="C72" s="73"/>
      <c r="D72" s="74"/>
      <c r="E72" s="74"/>
      <c r="F72" s="74"/>
      <c r="G72" s="73"/>
      <c r="H72" s="74"/>
      <c r="I72" s="74"/>
      <c r="J72" s="74"/>
      <c r="K72" s="72"/>
      <c r="L72" s="73"/>
      <c r="M72" s="73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</row>
    <row r="73" spans="1:24" ht="30" customHeight="1" x14ac:dyDescent="0.35">
      <c r="A73" s="74"/>
      <c r="B73" s="74"/>
      <c r="C73" s="73"/>
      <c r="D73" s="74"/>
      <c r="E73" s="74"/>
      <c r="F73" s="74"/>
      <c r="G73" s="73"/>
      <c r="H73" s="74"/>
      <c r="I73" s="74"/>
      <c r="J73" s="74"/>
      <c r="K73" s="72"/>
      <c r="L73" s="73"/>
      <c r="M73" s="73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</row>
    <row r="74" spans="1:24" ht="30" customHeight="1" x14ac:dyDescent="0.35">
      <c r="A74" s="74"/>
      <c r="B74" s="74"/>
      <c r="C74" s="73"/>
      <c r="D74" s="74"/>
      <c r="E74" s="74"/>
      <c r="F74" s="74"/>
      <c r="G74" s="73"/>
      <c r="H74" s="74"/>
      <c r="I74" s="74"/>
      <c r="J74" s="74"/>
      <c r="K74" s="72"/>
      <c r="L74" s="73"/>
      <c r="M74" s="73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</row>
    <row r="75" spans="1:24" ht="30" customHeight="1" x14ac:dyDescent="0.35">
      <c r="A75" s="74"/>
      <c r="B75" s="74"/>
      <c r="C75" s="73"/>
      <c r="D75" s="74"/>
      <c r="E75" s="74"/>
      <c r="F75" s="74"/>
      <c r="G75" s="73"/>
      <c r="H75" s="74"/>
      <c r="I75" s="74"/>
      <c r="J75" s="74"/>
      <c r="K75" s="72"/>
      <c r="L75" s="73"/>
      <c r="M75" s="73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</row>
    <row r="76" spans="1:24" ht="30" customHeight="1" x14ac:dyDescent="0.35">
      <c r="A76" s="74"/>
      <c r="B76" s="74"/>
      <c r="C76" s="73"/>
      <c r="D76" s="74"/>
      <c r="E76" s="74"/>
      <c r="F76" s="74"/>
      <c r="G76" s="73"/>
      <c r="H76" s="74"/>
      <c r="I76" s="74"/>
      <c r="J76" s="74"/>
      <c r="K76" s="72"/>
      <c r="L76" s="73"/>
      <c r="M76" s="73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</row>
    <row r="77" spans="1:24" ht="30" customHeight="1" x14ac:dyDescent="0.35">
      <c r="A77" s="74"/>
      <c r="B77" s="74"/>
      <c r="C77" s="73"/>
      <c r="D77" s="74"/>
      <c r="E77" s="74"/>
      <c r="F77" s="74"/>
      <c r="G77" s="73"/>
      <c r="H77" s="74"/>
      <c r="I77" s="74"/>
      <c r="J77" s="74"/>
      <c r="K77" s="72"/>
      <c r="L77" s="73"/>
      <c r="M77" s="73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</row>
    <row r="78" spans="1:24" ht="30" customHeight="1" x14ac:dyDescent="0.35">
      <c r="A78" s="74"/>
      <c r="B78" s="74"/>
      <c r="C78" s="73"/>
      <c r="D78" s="74"/>
      <c r="E78" s="74"/>
      <c r="F78" s="74"/>
      <c r="G78" s="73"/>
      <c r="H78" s="74"/>
      <c r="I78" s="74"/>
      <c r="J78" s="74"/>
      <c r="K78" s="72"/>
      <c r="L78" s="73"/>
      <c r="M78" s="73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</row>
    <row r="79" spans="1:24" ht="30" customHeight="1" x14ac:dyDescent="0.35">
      <c r="A79" s="74"/>
      <c r="B79" s="74"/>
      <c r="C79" s="73"/>
      <c r="D79" s="74"/>
      <c r="E79" s="74"/>
      <c r="F79" s="74"/>
      <c r="G79" s="73"/>
      <c r="H79" s="74"/>
      <c r="I79" s="74"/>
      <c r="J79" s="74"/>
      <c r="K79" s="72"/>
      <c r="L79" s="73"/>
      <c r="M79" s="73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</row>
    <row r="80" spans="1:24" ht="30" customHeight="1" x14ac:dyDescent="0.35">
      <c r="A80" s="74"/>
      <c r="B80" s="74"/>
      <c r="C80" s="73"/>
      <c r="D80" s="74"/>
      <c r="E80" s="74"/>
      <c r="F80" s="74"/>
      <c r="G80" s="73"/>
      <c r="H80" s="74"/>
      <c r="I80" s="74"/>
      <c r="J80" s="74"/>
      <c r="K80" s="72"/>
      <c r="L80" s="73"/>
      <c r="M80" s="73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</row>
    <row r="81" spans="1:24" ht="30" customHeight="1" x14ac:dyDescent="0.35">
      <c r="A81" s="74"/>
      <c r="B81" s="74"/>
      <c r="C81" s="73"/>
      <c r="D81" s="74"/>
      <c r="E81" s="74"/>
      <c r="F81" s="74"/>
      <c r="G81" s="73"/>
      <c r="H81" s="74"/>
      <c r="I81" s="74"/>
      <c r="J81" s="74"/>
      <c r="K81" s="72"/>
      <c r="L81" s="73"/>
      <c r="M81" s="73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1:24" ht="30" customHeight="1" x14ac:dyDescent="0.35">
      <c r="A82" s="74"/>
      <c r="B82" s="74"/>
      <c r="C82" s="73"/>
      <c r="D82" s="74"/>
      <c r="E82" s="74"/>
      <c r="F82" s="74"/>
      <c r="G82" s="73"/>
      <c r="H82" s="74"/>
      <c r="I82" s="74"/>
      <c r="J82" s="74"/>
      <c r="K82" s="72"/>
      <c r="L82" s="73"/>
      <c r="M82" s="73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</row>
    <row r="83" spans="1:24" ht="30" customHeight="1" x14ac:dyDescent="0.35">
      <c r="A83" s="74"/>
      <c r="B83" s="74"/>
      <c r="C83" s="73"/>
      <c r="D83" s="74"/>
      <c r="E83" s="74"/>
      <c r="F83" s="74"/>
      <c r="G83" s="73"/>
      <c r="H83" s="74"/>
      <c r="I83" s="74"/>
      <c r="J83" s="74"/>
      <c r="K83" s="72"/>
      <c r="L83" s="73"/>
      <c r="M83" s="73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</row>
    <row r="84" spans="1:24" ht="30" customHeight="1" x14ac:dyDescent="0.35">
      <c r="A84" s="74"/>
      <c r="B84" s="74"/>
      <c r="C84" s="73"/>
      <c r="D84" s="74"/>
      <c r="E84" s="74"/>
      <c r="F84" s="74"/>
      <c r="G84" s="73"/>
      <c r="H84" s="74"/>
      <c r="I84" s="74"/>
      <c r="J84" s="74"/>
      <c r="K84" s="72"/>
      <c r="L84" s="73"/>
      <c r="M84" s="73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</row>
    <row r="85" spans="1:24" ht="30" customHeight="1" x14ac:dyDescent="0.35">
      <c r="A85" s="74"/>
      <c r="B85" s="74"/>
      <c r="C85" s="73"/>
      <c r="D85" s="74"/>
      <c r="E85" s="74"/>
      <c r="F85" s="74"/>
      <c r="G85" s="73"/>
      <c r="H85" s="74"/>
      <c r="I85" s="74"/>
      <c r="J85" s="74"/>
      <c r="K85" s="72"/>
      <c r="L85" s="73"/>
      <c r="M85" s="73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</row>
    <row r="86" spans="1:24" ht="30" customHeight="1" x14ac:dyDescent="0.35">
      <c r="A86" s="74"/>
      <c r="B86" s="74"/>
      <c r="C86" s="73"/>
      <c r="D86" s="74"/>
      <c r="E86" s="74"/>
      <c r="F86" s="74"/>
      <c r="G86" s="73"/>
      <c r="H86" s="74"/>
      <c r="I86" s="74"/>
      <c r="J86" s="74"/>
      <c r="K86" s="72"/>
      <c r="L86" s="73"/>
      <c r="M86" s="73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</row>
    <row r="87" spans="1:24" ht="30" customHeight="1" x14ac:dyDescent="0.35">
      <c r="A87" s="74"/>
      <c r="B87" s="74"/>
      <c r="C87" s="73"/>
      <c r="D87" s="74"/>
      <c r="E87" s="74"/>
      <c r="F87" s="74"/>
      <c r="G87" s="73"/>
      <c r="H87" s="74"/>
      <c r="I87" s="74"/>
      <c r="J87" s="74"/>
      <c r="K87" s="72"/>
      <c r="L87" s="73"/>
      <c r="M87" s="73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</row>
    <row r="88" spans="1:24" ht="30" customHeight="1" x14ac:dyDescent="0.35">
      <c r="A88" s="74"/>
      <c r="B88" s="74"/>
      <c r="C88" s="73"/>
      <c r="D88" s="74"/>
      <c r="E88" s="74"/>
      <c r="F88" s="74"/>
      <c r="G88" s="73"/>
      <c r="H88" s="74"/>
      <c r="I88" s="74"/>
      <c r="J88" s="74"/>
      <c r="K88" s="72"/>
      <c r="L88" s="73"/>
      <c r="M88" s="73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</row>
    <row r="89" spans="1:24" ht="30" customHeight="1" x14ac:dyDescent="0.35">
      <c r="A89" s="74"/>
      <c r="B89" s="74"/>
      <c r="C89" s="73"/>
      <c r="D89" s="74"/>
      <c r="E89" s="74"/>
      <c r="F89" s="74"/>
      <c r="G89" s="73"/>
      <c r="H89" s="74"/>
      <c r="I89" s="74"/>
      <c r="J89" s="74"/>
      <c r="K89" s="72"/>
      <c r="L89" s="73"/>
      <c r="M89" s="73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</row>
    <row r="90" spans="1:24" ht="30" customHeight="1" x14ac:dyDescent="0.35">
      <c r="A90" s="74"/>
      <c r="B90" s="74"/>
      <c r="C90" s="73"/>
      <c r="D90" s="74"/>
      <c r="E90" s="74"/>
      <c r="F90" s="74"/>
      <c r="G90" s="73"/>
      <c r="H90" s="74"/>
      <c r="I90" s="74"/>
      <c r="J90" s="74"/>
      <c r="K90" s="72"/>
      <c r="L90" s="73"/>
      <c r="M90" s="73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</row>
    <row r="91" spans="1:24" ht="30" customHeight="1" x14ac:dyDescent="0.35">
      <c r="A91" s="74"/>
      <c r="B91" s="74"/>
      <c r="C91" s="73"/>
      <c r="D91" s="74"/>
      <c r="E91" s="74"/>
      <c r="F91" s="74"/>
      <c r="G91" s="73"/>
      <c r="H91" s="74"/>
      <c r="I91" s="74"/>
      <c r="J91" s="74"/>
      <c r="K91" s="72"/>
      <c r="L91" s="73"/>
      <c r="M91" s="73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</row>
    <row r="92" spans="1:24" ht="30" customHeight="1" x14ac:dyDescent="0.35">
      <c r="A92" s="74"/>
      <c r="B92" s="74"/>
      <c r="C92" s="73"/>
      <c r="D92" s="74"/>
      <c r="E92" s="74"/>
      <c r="F92" s="74"/>
      <c r="G92" s="73"/>
      <c r="H92" s="74"/>
      <c r="I92" s="74"/>
      <c r="J92" s="74"/>
      <c r="K92" s="72"/>
      <c r="L92" s="73"/>
      <c r="M92" s="73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</row>
    <row r="93" spans="1:24" ht="30" customHeight="1" x14ac:dyDescent="0.35">
      <c r="A93" s="74"/>
      <c r="B93" s="74"/>
      <c r="C93" s="73"/>
      <c r="D93" s="74"/>
      <c r="E93" s="74"/>
      <c r="F93" s="74"/>
      <c r="G93" s="73"/>
      <c r="H93" s="74"/>
      <c r="I93" s="74"/>
      <c r="J93" s="74"/>
      <c r="K93" s="72"/>
      <c r="L93" s="73"/>
      <c r="M93" s="73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</row>
    <row r="94" spans="1:24" ht="30" customHeight="1" x14ac:dyDescent="0.35">
      <c r="A94" s="74"/>
      <c r="B94" s="74"/>
      <c r="C94" s="73"/>
      <c r="D94" s="74"/>
      <c r="E94" s="74"/>
      <c r="F94" s="74"/>
      <c r="G94" s="73"/>
      <c r="H94" s="74"/>
      <c r="I94" s="74"/>
      <c r="J94" s="74"/>
      <c r="K94" s="72"/>
      <c r="L94" s="73"/>
      <c r="M94" s="73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1:24" ht="30" customHeight="1" x14ac:dyDescent="0.35">
      <c r="A95" s="74"/>
      <c r="B95" s="74"/>
      <c r="C95" s="73"/>
      <c r="D95" s="74"/>
      <c r="E95" s="74"/>
      <c r="F95" s="74"/>
      <c r="G95" s="73"/>
      <c r="H95" s="74"/>
      <c r="I95" s="74"/>
      <c r="J95" s="74"/>
      <c r="K95" s="72"/>
      <c r="L95" s="73"/>
      <c r="M95" s="73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</row>
    <row r="96" spans="1:24" ht="30" customHeight="1" x14ac:dyDescent="0.35">
      <c r="A96" s="74"/>
      <c r="B96" s="74"/>
      <c r="C96" s="73"/>
      <c r="D96" s="74"/>
      <c r="E96" s="74"/>
      <c r="F96" s="74"/>
      <c r="G96" s="73"/>
      <c r="H96" s="74"/>
      <c r="I96" s="74"/>
      <c r="J96" s="74"/>
      <c r="K96" s="72"/>
      <c r="L96" s="73"/>
      <c r="M96" s="73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</row>
    <row r="97" spans="1:24" ht="30" customHeight="1" x14ac:dyDescent="0.35">
      <c r="A97" s="74"/>
      <c r="B97" s="74"/>
      <c r="C97" s="73"/>
      <c r="D97" s="74"/>
      <c r="E97" s="74"/>
      <c r="F97" s="74"/>
      <c r="G97" s="73"/>
      <c r="H97" s="74"/>
      <c r="I97" s="74"/>
      <c r="J97" s="74"/>
      <c r="K97" s="72"/>
      <c r="L97" s="73"/>
      <c r="M97" s="73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</row>
    <row r="98" spans="1:24" ht="30" customHeight="1" x14ac:dyDescent="0.35">
      <c r="A98" s="74"/>
      <c r="B98" s="74"/>
      <c r="C98" s="73"/>
      <c r="D98" s="74"/>
      <c r="E98" s="74"/>
      <c r="F98" s="74"/>
      <c r="G98" s="73"/>
      <c r="H98" s="74"/>
      <c r="I98" s="74"/>
      <c r="J98" s="74"/>
      <c r="K98" s="72"/>
      <c r="L98" s="73"/>
      <c r="M98" s="73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</row>
    <row r="99" spans="1:24" ht="30" customHeight="1" x14ac:dyDescent="0.35">
      <c r="A99" s="74"/>
      <c r="B99" s="74"/>
      <c r="C99" s="73"/>
      <c r="D99" s="74"/>
      <c r="E99" s="74"/>
      <c r="F99" s="74"/>
      <c r="G99" s="73"/>
      <c r="H99" s="74"/>
      <c r="I99" s="74"/>
      <c r="J99" s="74"/>
      <c r="K99" s="72"/>
      <c r="L99" s="73"/>
      <c r="M99" s="73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</row>
    <row r="100" spans="1:24" ht="30" customHeight="1" x14ac:dyDescent="0.35">
      <c r="A100" s="74"/>
      <c r="B100" s="74"/>
      <c r="C100" s="73"/>
      <c r="D100" s="74"/>
      <c r="E100" s="74"/>
      <c r="F100" s="74"/>
      <c r="G100" s="73"/>
      <c r="H100" s="74"/>
      <c r="I100" s="74"/>
      <c r="J100" s="74"/>
      <c r="K100" s="72"/>
      <c r="L100" s="73"/>
      <c r="M100" s="73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</row>
    <row r="101" spans="1:24" ht="30" customHeight="1" x14ac:dyDescent="0.35">
      <c r="A101" s="74"/>
      <c r="B101" s="74"/>
      <c r="C101" s="73"/>
      <c r="D101" s="74"/>
      <c r="E101" s="74"/>
      <c r="F101" s="74"/>
      <c r="G101" s="73"/>
      <c r="H101" s="74"/>
      <c r="I101" s="74"/>
      <c r="J101" s="74"/>
      <c r="K101" s="72"/>
      <c r="L101" s="73"/>
      <c r="M101" s="73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</row>
    <row r="102" spans="1:24" ht="30" customHeight="1" x14ac:dyDescent="0.35">
      <c r="A102" s="74"/>
      <c r="B102" s="74"/>
      <c r="C102" s="73"/>
      <c r="D102" s="74"/>
      <c r="E102" s="74"/>
      <c r="F102" s="74"/>
      <c r="G102" s="73"/>
      <c r="H102" s="74"/>
      <c r="I102" s="74"/>
      <c r="J102" s="74"/>
      <c r="K102" s="72"/>
      <c r="L102" s="73"/>
      <c r="M102" s="73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</row>
    <row r="103" spans="1:24" ht="30" customHeight="1" x14ac:dyDescent="0.35">
      <c r="A103" s="74"/>
      <c r="B103" s="74"/>
      <c r="C103" s="73"/>
      <c r="D103" s="74"/>
      <c r="E103" s="74"/>
      <c r="F103" s="74"/>
      <c r="G103" s="73"/>
      <c r="H103" s="74"/>
      <c r="I103" s="74"/>
      <c r="J103" s="74"/>
      <c r="K103" s="72"/>
      <c r="L103" s="73"/>
      <c r="M103" s="73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</row>
    <row r="104" spans="1:24" ht="30" customHeight="1" x14ac:dyDescent="0.35">
      <c r="A104" s="74"/>
      <c r="B104" s="74"/>
      <c r="C104" s="73"/>
      <c r="D104" s="74"/>
      <c r="E104" s="74"/>
      <c r="F104" s="74"/>
      <c r="G104" s="73"/>
      <c r="H104" s="74"/>
      <c r="I104" s="74"/>
      <c r="J104" s="74"/>
      <c r="K104" s="72"/>
      <c r="L104" s="73"/>
      <c r="M104" s="73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</row>
    <row r="105" spans="1:24" ht="30" customHeight="1" x14ac:dyDescent="0.35">
      <c r="A105" s="74"/>
      <c r="B105" s="74"/>
      <c r="C105" s="73"/>
      <c r="D105" s="74"/>
      <c r="E105" s="74"/>
      <c r="F105" s="74"/>
      <c r="G105" s="73"/>
      <c r="H105" s="74"/>
      <c r="I105" s="74"/>
      <c r="J105" s="74"/>
      <c r="K105" s="72"/>
      <c r="L105" s="73"/>
      <c r="M105" s="73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</row>
    <row r="106" spans="1:24" ht="30" customHeight="1" x14ac:dyDescent="0.35">
      <c r="A106" s="74"/>
      <c r="B106" s="74"/>
      <c r="C106" s="73"/>
      <c r="D106" s="74"/>
      <c r="E106" s="74"/>
      <c r="F106" s="74"/>
      <c r="G106" s="73"/>
      <c r="H106" s="74"/>
      <c r="I106" s="74"/>
      <c r="J106" s="74"/>
      <c r="K106" s="72"/>
      <c r="L106" s="73"/>
      <c r="M106" s="73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</row>
    <row r="107" spans="1:24" ht="30" customHeight="1" x14ac:dyDescent="0.35">
      <c r="A107" s="74"/>
      <c r="B107" s="74"/>
      <c r="C107" s="73"/>
      <c r="D107" s="74"/>
      <c r="E107" s="74"/>
      <c r="F107" s="74"/>
      <c r="G107" s="73"/>
      <c r="H107" s="74"/>
      <c r="I107" s="74"/>
      <c r="J107" s="74"/>
      <c r="K107" s="72" t="s">
        <v>43</v>
      </c>
      <c r="L107" s="73"/>
      <c r="M107" s="73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1:24" ht="30" customHeight="1" x14ac:dyDescent="0.35">
      <c r="A108" s="74"/>
      <c r="B108" s="74"/>
      <c r="C108" s="73"/>
      <c r="D108" s="74"/>
      <c r="E108" s="74"/>
      <c r="F108" s="74"/>
      <c r="G108" s="73"/>
      <c r="H108" s="74"/>
      <c r="I108" s="74"/>
      <c r="J108" s="74"/>
      <c r="K108" s="72" t="s">
        <v>126</v>
      </c>
      <c r="L108" s="73"/>
      <c r="M108" s="73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</row>
    <row r="109" spans="1:24" ht="30" customHeight="1" x14ac:dyDescent="0.35">
      <c r="A109" s="74"/>
      <c r="B109" s="74"/>
      <c r="C109" s="73"/>
      <c r="D109" s="74"/>
      <c r="E109" s="74"/>
      <c r="F109" s="74"/>
      <c r="G109" s="73"/>
      <c r="H109" s="74"/>
      <c r="I109" s="74"/>
      <c r="J109" s="74"/>
      <c r="K109" s="72"/>
      <c r="L109" s="73"/>
      <c r="M109" s="73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</row>
    <row r="110" spans="1:24" ht="30" customHeight="1" x14ac:dyDescent="0.35">
      <c r="A110" s="74"/>
      <c r="B110" s="74"/>
      <c r="C110" s="73"/>
      <c r="D110" s="74"/>
      <c r="E110" s="74"/>
      <c r="F110" s="74"/>
      <c r="G110" s="73"/>
      <c r="H110" s="74"/>
      <c r="I110" s="74"/>
      <c r="J110" s="74"/>
      <c r="K110" s="72"/>
      <c r="L110" s="73"/>
      <c r="M110" s="73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</row>
    <row r="111" spans="1:24" ht="30" customHeight="1" x14ac:dyDescent="0.35">
      <c r="A111" s="74"/>
      <c r="B111" s="74"/>
      <c r="C111" s="73"/>
      <c r="D111" s="74"/>
      <c r="E111" s="74"/>
      <c r="F111" s="74"/>
      <c r="G111" s="73"/>
      <c r="H111" s="74"/>
      <c r="I111" s="74"/>
      <c r="J111" s="74"/>
      <c r="K111" s="72"/>
      <c r="L111" s="73"/>
      <c r="M111" s="73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</row>
    <row r="112" spans="1:24" ht="30" customHeight="1" x14ac:dyDescent="0.35">
      <c r="A112" s="74"/>
      <c r="B112" s="74"/>
      <c r="C112" s="73"/>
      <c r="D112" s="74"/>
      <c r="E112" s="74"/>
      <c r="F112" s="74"/>
      <c r="G112" s="73"/>
      <c r="H112" s="74"/>
      <c r="I112" s="74"/>
      <c r="J112" s="74"/>
      <c r="K112" s="72"/>
      <c r="L112" s="73"/>
      <c r="M112" s="73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</row>
    <row r="113" spans="1:24" ht="30" customHeight="1" x14ac:dyDescent="0.35">
      <c r="A113" s="74"/>
      <c r="B113" s="74"/>
      <c r="C113" s="73"/>
      <c r="D113" s="74"/>
      <c r="E113" s="74"/>
      <c r="F113" s="74"/>
      <c r="G113" s="73"/>
      <c r="H113" s="74"/>
      <c r="I113" s="74"/>
      <c r="J113" s="74"/>
      <c r="K113" s="72"/>
      <c r="L113" s="73"/>
      <c r="M113" s="73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</row>
    <row r="114" spans="1:24" ht="30" customHeight="1" x14ac:dyDescent="0.35">
      <c r="A114" s="74"/>
      <c r="B114" s="74"/>
      <c r="C114" s="73"/>
      <c r="D114" s="74"/>
      <c r="E114" s="74"/>
      <c r="F114" s="74"/>
      <c r="G114" s="73"/>
      <c r="H114" s="74"/>
      <c r="I114" s="74"/>
      <c r="J114" s="74"/>
      <c r="K114" s="72"/>
      <c r="L114" s="73"/>
      <c r="M114" s="73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</row>
    <row r="115" spans="1:24" ht="30" customHeight="1" x14ac:dyDescent="0.35">
      <c r="A115" s="74"/>
      <c r="B115" s="74"/>
      <c r="C115" s="73"/>
      <c r="D115" s="74"/>
      <c r="E115" s="74"/>
      <c r="F115" s="74"/>
      <c r="G115" s="73"/>
      <c r="H115" s="74"/>
      <c r="I115" s="74"/>
      <c r="J115" s="74"/>
      <c r="K115" s="72"/>
      <c r="L115" s="73"/>
      <c r="M115" s="73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</row>
    <row r="116" spans="1:24" ht="30" customHeight="1" x14ac:dyDescent="0.35">
      <c r="A116" s="74"/>
      <c r="B116" s="74"/>
      <c r="C116" s="73"/>
      <c r="D116" s="74"/>
      <c r="E116" s="74"/>
      <c r="F116" s="74"/>
      <c r="G116" s="73"/>
      <c r="H116" s="74"/>
      <c r="I116" s="74"/>
      <c r="J116" s="74"/>
      <c r="K116" s="72"/>
      <c r="L116" s="73"/>
      <c r="M116" s="73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</row>
    <row r="117" spans="1:24" ht="30" customHeight="1" x14ac:dyDescent="0.35">
      <c r="A117" s="74"/>
      <c r="B117" s="74"/>
      <c r="C117" s="73"/>
      <c r="D117" s="74"/>
      <c r="E117" s="74"/>
      <c r="F117" s="74"/>
      <c r="G117" s="73"/>
      <c r="H117" s="74"/>
      <c r="I117" s="74"/>
      <c r="J117" s="74"/>
      <c r="K117" s="72"/>
      <c r="L117" s="73"/>
      <c r="M117" s="73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</row>
    <row r="118" spans="1:24" ht="30" customHeight="1" x14ac:dyDescent="0.35">
      <c r="A118" s="74"/>
      <c r="B118" s="74"/>
      <c r="C118" s="73"/>
      <c r="D118" s="74"/>
      <c r="E118" s="74"/>
      <c r="F118" s="74"/>
      <c r="G118" s="73"/>
      <c r="H118" s="74"/>
      <c r="I118" s="74"/>
      <c r="J118" s="74"/>
      <c r="K118" s="72"/>
      <c r="L118" s="73"/>
      <c r="M118" s="73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</row>
    <row r="119" spans="1:24" ht="30" customHeight="1" x14ac:dyDescent="0.35">
      <c r="A119" s="74"/>
      <c r="B119" s="74"/>
      <c r="C119" s="73"/>
      <c r="D119" s="74"/>
      <c r="E119" s="74"/>
      <c r="F119" s="74"/>
      <c r="G119" s="73"/>
      <c r="H119" s="74"/>
      <c r="I119" s="74"/>
      <c r="J119" s="74"/>
      <c r="K119" s="72"/>
      <c r="L119" s="73"/>
      <c r="M119" s="73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</row>
    <row r="120" spans="1:24" ht="30" customHeight="1" x14ac:dyDescent="0.35">
      <c r="A120" s="74"/>
      <c r="B120" s="74"/>
      <c r="C120" s="73"/>
      <c r="D120" s="74"/>
      <c r="E120" s="74"/>
      <c r="F120" s="74"/>
      <c r="G120" s="73"/>
      <c r="H120" s="74"/>
      <c r="I120" s="74"/>
      <c r="J120" s="74"/>
      <c r="K120" s="72"/>
      <c r="L120" s="73"/>
      <c r="M120" s="73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  <row r="121" spans="1:24" ht="30" customHeight="1" x14ac:dyDescent="0.35">
      <c r="A121" s="74"/>
      <c r="B121" s="74"/>
      <c r="C121" s="73"/>
      <c r="D121" s="74"/>
      <c r="E121" s="74"/>
      <c r="F121" s="74"/>
      <c r="G121" s="73"/>
      <c r="H121" s="74"/>
      <c r="I121" s="74"/>
      <c r="J121" s="74"/>
      <c r="K121" s="72"/>
      <c r="L121" s="73"/>
      <c r="M121" s="73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</row>
    <row r="122" spans="1:24" ht="30" customHeight="1" x14ac:dyDescent="0.35">
      <c r="A122" s="74"/>
      <c r="B122" s="74"/>
      <c r="C122" s="73"/>
      <c r="D122" s="74"/>
      <c r="E122" s="74"/>
      <c r="F122" s="74"/>
      <c r="G122" s="73"/>
      <c r="H122" s="74"/>
      <c r="I122" s="74"/>
      <c r="J122" s="74"/>
      <c r="K122" s="72"/>
      <c r="L122" s="73"/>
      <c r="M122" s="73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</row>
    <row r="123" spans="1:24" ht="30" customHeight="1" x14ac:dyDescent="0.35">
      <c r="A123" s="74"/>
      <c r="B123" s="74"/>
      <c r="C123" s="73"/>
      <c r="D123" s="74"/>
      <c r="E123" s="74"/>
      <c r="F123" s="74"/>
      <c r="G123" s="73"/>
      <c r="H123" s="74"/>
      <c r="I123" s="74"/>
      <c r="J123" s="74"/>
      <c r="K123" s="72"/>
      <c r="L123" s="73"/>
      <c r="M123" s="73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</row>
    <row r="124" spans="1:24" ht="30" customHeight="1" x14ac:dyDescent="0.35">
      <c r="A124" s="74"/>
      <c r="B124" s="74"/>
      <c r="C124" s="73"/>
      <c r="D124" s="74"/>
      <c r="E124" s="74"/>
      <c r="F124" s="74"/>
      <c r="G124" s="73"/>
      <c r="H124" s="74"/>
      <c r="I124" s="74"/>
      <c r="J124" s="74"/>
      <c r="K124" s="72"/>
      <c r="L124" s="73"/>
      <c r="M124" s="73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</row>
    <row r="125" spans="1:24" ht="30" customHeight="1" x14ac:dyDescent="0.35">
      <c r="A125" s="74"/>
      <c r="B125" s="74"/>
      <c r="C125" s="73"/>
      <c r="D125" s="74"/>
      <c r="E125" s="74"/>
      <c r="F125" s="74"/>
      <c r="G125" s="73"/>
      <c r="H125" s="74"/>
      <c r="I125" s="74"/>
      <c r="J125" s="74"/>
      <c r="K125" s="72"/>
      <c r="L125" s="73"/>
      <c r="M125" s="73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</row>
    <row r="126" spans="1:24" ht="30" customHeight="1" x14ac:dyDescent="0.35">
      <c r="A126" s="74"/>
      <c r="B126" s="74"/>
      <c r="C126" s="73"/>
      <c r="D126" s="74"/>
      <c r="E126" s="74"/>
      <c r="F126" s="74"/>
      <c r="G126" s="73"/>
      <c r="H126" s="74"/>
      <c r="I126" s="74"/>
      <c r="J126" s="74"/>
      <c r="K126" s="72"/>
      <c r="L126" s="73"/>
      <c r="M126" s="73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</row>
    <row r="127" spans="1:24" ht="30" customHeight="1" x14ac:dyDescent="0.35">
      <c r="A127" s="74"/>
      <c r="B127" s="74"/>
      <c r="C127" s="73"/>
      <c r="D127" s="74"/>
      <c r="E127" s="74"/>
      <c r="F127" s="74"/>
      <c r="G127" s="73"/>
      <c r="H127" s="74"/>
      <c r="I127" s="74"/>
      <c r="J127" s="74"/>
      <c r="K127" s="72"/>
      <c r="L127" s="73"/>
      <c r="M127" s="73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</row>
    <row r="128" spans="1:24" ht="30" customHeight="1" x14ac:dyDescent="0.35">
      <c r="A128" s="74"/>
      <c r="B128" s="74"/>
      <c r="C128" s="73"/>
      <c r="D128" s="74"/>
      <c r="E128" s="74"/>
      <c r="F128" s="74"/>
      <c r="G128" s="73"/>
      <c r="H128" s="74"/>
      <c r="I128" s="74"/>
      <c r="J128" s="74"/>
      <c r="K128" s="72"/>
      <c r="L128" s="73"/>
      <c r="M128" s="73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</row>
    <row r="129" spans="1:24" ht="30" customHeight="1" x14ac:dyDescent="0.35">
      <c r="A129" s="74"/>
      <c r="B129" s="74"/>
      <c r="C129" s="73"/>
      <c r="D129" s="74"/>
      <c r="E129" s="74"/>
      <c r="F129" s="74"/>
      <c r="G129" s="73"/>
      <c r="H129" s="74"/>
      <c r="I129" s="74"/>
      <c r="J129" s="74"/>
      <c r="K129" s="72"/>
      <c r="L129" s="73"/>
      <c r="M129" s="73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</row>
    <row r="130" spans="1:24" ht="30" customHeight="1" x14ac:dyDescent="0.35">
      <c r="A130" s="74"/>
      <c r="B130" s="74"/>
      <c r="C130" s="73"/>
      <c r="D130" s="74"/>
      <c r="E130" s="74"/>
      <c r="F130" s="74"/>
      <c r="G130" s="73"/>
      <c r="H130" s="74"/>
      <c r="I130" s="74"/>
      <c r="J130" s="74"/>
      <c r="K130" s="72"/>
      <c r="L130" s="73"/>
      <c r="M130" s="73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</row>
    <row r="131" spans="1:24" ht="30" customHeight="1" x14ac:dyDescent="0.35">
      <c r="A131" s="74"/>
      <c r="B131" s="74"/>
      <c r="C131" s="73"/>
      <c r="D131" s="74"/>
      <c r="E131" s="74"/>
      <c r="F131" s="74"/>
      <c r="G131" s="73"/>
      <c r="H131" s="74"/>
      <c r="I131" s="74"/>
      <c r="J131" s="74"/>
      <c r="K131" s="72"/>
      <c r="L131" s="73"/>
      <c r="M131" s="73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</row>
    <row r="132" spans="1:24" ht="30" customHeight="1" x14ac:dyDescent="0.35">
      <c r="A132" s="74"/>
      <c r="B132" s="74"/>
      <c r="C132" s="73"/>
      <c r="D132" s="74"/>
      <c r="E132" s="74"/>
      <c r="F132" s="74"/>
      <c r="G132" s="73"/>
      <c r="H132" s="74"/>
      <c r="I132" s="74"/>
      <c r="J132" s="74"/>
      <c r="K132" s="72"/>
      <c r="L132" s="73"/>
      <c r="M132" s="73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</row>
    <row r="133" spans="1:24" ht="30" customHeight="1" x14ac:dyDescent="0.35">
      <c r="A133" s="74"/>
      <c r="B133" s="74"/>
      <c r="C133" s="73"/>
      <c r="D133" s="74"/>
      <c r="E133" s="74"/>
      <c r="F133" s="74"/>
      <c r="G133" s="73"/>
      <c r="H133" s="74"/>
      <c r="I133" s="74"/>
      <c r="J133" s="74"/>
      <c r="K133" s="72"/>
      <c r="L133" s="73"/>
      <c r="M133" s="73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</row>
    <row r="134" spans="1:24" ht="30" customHeight="1" x14ac:dyDescent="0.35">
      <c r="A134" s="74"/>
      <c r="B134" s="74"/>
      <c r="C134" s="73"/>
      <c r="D134" s="74"/>
      <c r="E134" s="74"/>
      <c r="F134" s="74"/>
      <c r="G134" s="73"/>
      <c r="H134" s="74"/>
      <c r="I134" s="74"/>
      <c r="J134" s="74"/>
      <c r="K134" s="72"/>
      <c r="L134" s="73"/>
      <c r="M134" s="73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</row>
    <row r="135" spans="1:24" ht="30" customHeight="1" x14ac:dyDescent="0.35">
      <c r="A135" s="74"/>
      <c r="B135" s="74"/>
      <c r="C135" s="73"/>
      <c r="D135" s="74"/>
      <c r="E135" s="74"/>
      <c r="F135" s="74"/>
      <c r="G135" s="73"/>
      <c r="H135" s="74"/>
      <c r="I135" s="74"/>
      <c r="J135" s="74"/>
      <c r="K135" s="72"/>
      <c r="L135" s="73"/>
      <c r="M135" s="73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</row>
    <row r="136" spans="1:24" ht="30" customHeight="1" x14ac:dyDescent="0.35">
      <c r="A136" s="74"/>
      <c r="B136" s="74"/>
      <c r="C136" s="73"/>
      <c r="D136" s="74"/>
      <c r="E136" s="74"/>
      <c r="F136" s="74"/>
      <c r="G136" s="73"/>
      <c r="H136" s="74"/>
      <c r="I136" s="74"/>
      <c r="J136" s="74"/>
      <c r="K136" s="72"/>
      <c r="L136" s="73"/>
      <c r="M136" s="73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</row>
    <row r="137" spans="1:24" ht="30" customHeight="1" x14ac:dyDescent="0.35">
      <c r="A137" s="74"/>
      <c r="B137" s="74"/>
      <c r="C137" s="73"/>
      <c r="D137" s="74"/>
      <c r="E137" s="74"/>
      <c r="F137" s="74"/>
      <c r="G137" s="73"/>
      <c r="H137" s="74"/>
      <c r="I137" s="74"/>
      <c r="J137" s="74"/>
      <c r="K137" s="72"/>
      <c r="L137" s="73"/>
      <c r="M137" s="73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</row>
    <row r="138" spans="1:24" ht="30" customHeight="1" x14ac:dyDescent="0.35">
      <c r="A138" s="74"/>
      <c r="B138" s="74"/>
      <c r="C138" s="73"/>
      <c r="D138" s="74"/>
      <c r="E138" s="74"/>
      <c r="F138" s="74"/>
      <c r="G138" s="73"/>
      <c r="H138" s="74"/>
      <c r="I138" s="74"/>
      <c r="J138" s="74"/>
      <c r="K138" s="72"/>
      <c r="L138" s="73"/>
      <c r="M138" s="73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</row>
    <row r="139" spans="1:24" ht="30" customHeight="1" x14ac:dyDescent="0.35">
      <c r="A139" s="74"/>
      <c r="B139" s="74"/>
      <c r="C139" s="73"/>
      <c r="D139" s="74"/>
      <c r="E139" s="74"/>
      <c r="F139" s="74"/>
      <c r="G139" s="73"/>
      <c r="H139" s="74"/>
      <c r="I139" s="74"/>
      <c r="J139" s="74"/>
      <c r="K139" s="72"/>
      <c r="L139" s="73"/>
      <c r="M139" s="73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</row>
    <row r="140" spans="1:24" ht="30" customHeight="1" x14ac:dyDescent="0.35">
      <c r="A140" s="74"/>
      <c r="B140" s="74"/>
      <c r="C140" s="73"/>
      <c r="D140" s="74"/>
      <c r="E140" s="74"/>
      <c r="F140" s="74"/>
      <c r="G140" s="73"/>
      <c r="H140" s="74"/>
      <c r="I140" s="74"/>
      <c r="J140" s="74"/>
      <c r="K140" s="72"/>
      <c r="L140" s="73"/>
      <c r="M140" s="73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</row>
    <row r="141" spans="1:24" ht="30" customHeight="1" x14ac:dyDescent="0.35">
      <c r="A141" s="74"/>
      <c r="B141" s="74"/>
      <c r="C141" s="73"/>
      <c r="D141" s="74"/>
      <c r="E141" s="74"/>
      <c r="F141" s="74"/>
      <c r="G141" s="73"/>
      <c r="H141" s="74"/>
      <c r="I141" s="74"/>
      <c r="J141" s="74"/>
      <c r="K141" s="72"/>
      <c r="L141" s="73"/>
      <c r="M141" s="73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</row>
    <row r="142" spans="1:24" ht="30" customHeight="1" x14ac:dyDescent="0.35">
      <c r="A142" s="74"/>
      <c r="B142" s="74"/>
      <c r="C142" s="73"/>
      <c r="D142" s="74"/>
      <c r="E142" s="74"/>
      <c r="F142" s="74"/>
      <c r="G142" s="73"/>
      <c r="H142" s="74"/>
      <c r="I142" s="74"/>
      <c r="J142" s="74"/>
      <c r="K142" s="72"/>
      <c r="L142" s="73"/>
      <c r="M142" s="73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</row>
    <row r="143" spans="1:24" ht="30" customHeight="1" x14ac:dyDescent="0.35">
      <c r="A143" s="74"/>
      <c r="B143" s="74"/>
      <c r="C143" s="73"/>
      <c r="D143" s="74"/>
      <c r="E143" s="74"/>
      <c r="F143" s="74"/>
      <c r="G143" s="73"/>
      <c r="H143" s="74"/>
      <c r="I143" s="74"/>
      <c r="J143" s="74"/>
      <c r="K143" s="72"/>
      <c r="L143" s="73"/>
      <c r="M143" s="73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</row>
    <row r="144" spans="1:24" ht="30" customHeight="1" x14ac:dyDescent="0.35">
      <c r="A144" s="74"/>
      <c r="B144" s="74"/>
      <c r="C144" s="73"/>
      <c r="D144" s="74"/>
      <c r="E144" s="74"/>
      <c r="F144" s="74"/>
      <c r="G144" s="73"/>
      <c r="H144" s="74"/>
      <c r="I144" s="74"/>
      <c r="J144" s="74"/>
      <c r="K144" s="72"/>
      <c r="L144" s="73"/>
      <c r="M144" s="73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</row>
    <row r="145" spans="1:24" ht="30" customHeight="1" x14ac:dyDescent="0.35">
      <c r="A145" s="74"/>
      <c r="B145" s="74"/>
      <c r="C145" s="73"/>
      <c r="D145" s="74"/>
      <c r="E145" s="74"/>
      <c r="F145" s="74"/>
      <c r="G145" s="73"/>
      <c r="H145" s="74"/>
      <c r="I145" s="74"/>
      <c r="J145" s="74"/>
      <c r="K145" s="72"/>
      <c r="L145" s="73"/>
      <c r="M145" s="73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</row>
    <row r="146" spans="1:24" ht="30" customHeight="1" x14ac:dyDescent="0.35">
      <c r="A146" s="74"/>
      <c r="B146" s="74"/>
      <c r="C146" s="73"/>
      <c r="D146" s="74"/>
      <c r="E146" s="74"/>
      <c r="F146" s="74"/>
      <c r="G146" s="73"/>
      <c r="H146" s="74"/>
      <c r="I146" s="74"/>
      <c r="J146" s="74"/>
      <c r="K146" s="72"/>
      <c r="L146" s="73"/>
      <c r="M146" s="73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</row>
    <row r="147" spans="1:24" ht="30" customHeight="1" x14ac:dyDescent="0.35">
      <c r="A147" s="74"/>
      <c r="B147" s="74"/>
      <c r="C147" s="73"/>
      <c r="D147" s="74"/>
      <c r="E147" s="74"/>
      <c r="F147" s="74"/>
      <c r="G147" s="73"/>
      <c r="H147" s="74"/>
      <c r="I147" s="74"/>
      <c r="J147" s="74"/>
      <c r="K147" s="72"/>
      <c r="L147" s="73"/>
      <c r="M147" s="73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</row>
    <row r="148" spans="1:24" ht="30" customHeight="1" x14ac:dyDescent="0.35">
      <c r="A148" s="74"/>
      <c r="B148" s="74"/>
      <c r="C148" s="73"/>
      <c r="D148" s="74"/>
      <c r="E148" s="74"/>
      <c r="F148" s="74"/>
      <c r="G148" s="73"/>
      <c r="H148" s="74"/>
      <c r="I148" s="74"/>
      <c r="J148" s="74"/>
      <c r="K148" s="72"/>
      <c r="L148" s="73"/>
      <c r="M148" s="73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</row>
    <row r="149" spans="1:24" ht="30" customHeight="1" x14ac:dyDescent="0.35">
      <c r="A149" s="74"/>
      <c r="B149" s="74"/>
      <c r="C149" s="73"/>
      <c r="D149" s="74"/>
      <c r="E149" s="74"/>
      <c r="F149" s="74"/>
      <c r="G149" s="73"/>
      <c r="H149" s="74"/>
      <c r="I149" s="74"/>
      <c r="J149" s="74"/>
      <c r="K149" s="72"/>
      <c r="L149" s="73"/>
      <c r="M149" s="73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</row>
    <row r="150" spans="1:24" ht="30" customHeight="1" x14ac:dyDescent="0.35">
      <c r="A150" s="74"/>
      <c r="B150" s="74"/>
      <c r="C150" s="73"/>
      <c r="D150" s="74"/>
      <c r="E150" s="74"/>
      <c r="F150" s="74"/>
      <c r="G150" s="73"/>
      <c r="H150" s="74"/>
      <c r="I150" s="74"/>
      <c r="J150" s="74"/>
      <c r="K150" s="72"/>
      <c r="L150" s="73"/>
      <c r="M150" s="73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</row>
    <row r="151" spans="1:24" ht="30" customHeight="1" x14ac:dyDescent="0.35">
      <c r="A151" s="74"/>
      <c r="B151" s="74"/>
      <c r="C151" s="73"/>
      <c r="D151" s="74"/>
      <c r="E151" s="74"/>
      <c r="F151" s="74"/>
      <c r="G151" s="73"/>
      <c r="H151" s="74"/>
      <c r="I151" s="74"/>
      <c r="J151" s="74"/>
      <c r="K151" s="72"/>
      <c r="L151" s="73"/>
      <c r="M151" s="73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</row>
    <row r="152" spans="1:24" ht="30" customHeight="1" x14ac:dyDescent="0.35">
      <c r="A152" s="74"/>
      <c r="B152" s="74"/>
      <c r="C152" s="73"/>
      <c r="D152" s="74"/>
      <c r="E152" s="74"/>
      <c r="F152" s="74"/>
      <c r="G152" s="73"/>
      <c r="H152" s="74"/>
      <c r="I152" s="74"/>
      <c r="J152" s="74"/>
      <c r="K152" s="72"/>
      <c r="L152" s="73"/>
      <c r="M152" s="73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</row>
    <row r="153" spans="1:24" ht="30" customHeight="1" x14ac:dyDescent="0.35">
      <c r="A153" s="74"/>
      <c r="B153" s="74"/>
      <c r="C153" s="73"/>
      <c r="D153" s="74"/>
      <c r="E153" s="74"/>
      <c r="F153" s="74"/>
      <c r="G153" s="73"/>
      <c r="H153" s="74"/>
      <c r="I153" s="74"/>
      <c r="J153" s="74"/>
      <c r="K153" s="72"/>
      <c r="L153" s="73"/>
      <c r="M153" s="73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</row>
    <row r="154" spans="1:24" ht="30" customHeight="1" x14ac:dyDescent="0.35">
      <c r="A154" s="74"/>
      <c r="B154" s="74"/>
      <c r="C154" s="73"/>
      <c r="D154" s="74"/>
      <c r="E154" s="74"/>
      <c r="F154" s="74"/>
      <c r="G154" s="73"/>
      <c r="H154" s="74"/>
      <c r="I154" s="74"/>
      <c r="J154" s="74"/>
      <c r="K154" s="72"/>
      <c r="L154" s="73"/>
      <c r="M154" s="73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</row>
    <row r="155" spans="1:24" ht="30" customHeight="1" x14ac:dyDescent="0.35">
      <c r="A155" s="74"/>
      <c r="B155" s="74"/>
      <c r="C155" s="73"/>
      <c r="D155" s="74"/>
      <c r="E155" s="74"/>
      <c r="F155" s="74"/>
      <c r="G155" s="73"/>
      <c r="H155" s="74"/>
      <c r="I155" s="74"/>
      <c r="J155" s="74"/>
      <c r="K155" s="72"/>
      <c r="L155" s="73"/>
      <c r="M155" s="73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</row>
    <row r="156" spans="1:24" ht="30" customHeight="1" x14ac:dyDescent="0.35">
      <c r="A156" s="74"/>
      <c r="B156" s="74"/>
      <c r="C156" s="73"/>
      <c r="D156" s="74"/>
      <c r="E156" s="74"/>
      <c r="F156" s="74"/>
      <c r="G156" s="73"/>
      <c r="H156" s="74"/>
      <c r="I156" s="74"/>
      <c r="J156" s="74"/>
      <c r="K156" s="72"/>
      <c r="L156" s="73"/>
      <c r="M156" s="73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</row>
    <row r="157" spans="1:24" ht="30" customHeight="1" x14ac:dyDescent="0.35">
      <c r="A157" s="74"/>
      <c r="B157" s="74"/>
      <c r="C157" s="73"/>
      <c r="D157" s="74"/>
      <c r="E157" s="74"/>
      <c r="F157" s="74"/>
      <c r="G157" s="73"/>
      <c r="H157" s="74"/>
      <c r="I157" s="74"/>
      <c r="J157" s="74"/>
      <c r="K157" s="72"/>
      <c r="L157" s="73"/>
      <c r="M157" s="73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</row>
    <row r="158" spans="1:24" ht="30" customHeight="1" x14ac:dyDescent="0.35">
      <c r="A158" s="74"/>
      <c r="B158" s="74"/>
      <c r="C158" s="73"/>
      <c r="D158" s="74"/>
      <c r="E158" s="74"/>
      <c r="F158" s="74"/>
      <c r="G158" s="73"/>
      <c r="H158" s="74"/>
      <c r="I158" s="74"/>
      <c r="J158" s="74"/>
      <c r="K158" s="72"/>
      <c r="L158" s="73"/>
      <c r="M158" s="73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</row>
    <row r="159" spans="1:24" ht="30" customHeight="1" x14ac:dyDescent="0.35">
      <c r="A159" s="74"/>
      <c r="B159" s="74"/>
      <c r="C159" s="73"/>
      <c r="D159" s="74"/>
      <c r="E159" s="74"/>
      <c r="F159" s="74"/>
      <c r="G159" s="73"/>
      <c r="H159" s="74"/>
      <c r="I159" s="74"/>
      <c r="J159" s="74"/>
      <c r="K159" s="72"/>
      <c r="L159" s="73"/>
      <c r="M159" s="73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</row>
    <row r="160" spans="1:24" ht="30" customHeight="1" x14ac:dyDescent="0.35">
      <c r="A160" s="74"/>
      <c r="B160" s="74"/>
      <c r="C160" s="73"/>
      <c r="D160" s="74"/>
      <c r="E160" s="74"/>
      <c r="F160" s="74"/>
      <c r="G160" s="73"/>
      <c r="H160" s="74"/>
      <c r="I160" s="74"/>
      <c r="J160" s="74"/>
      <c r="K160" s="72"/>
      <c r="L160" s="73"/>
      <c r="M160" s="73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</row>
    <row r="161" spans="1:24" ht="30" customHeight="1" x14ac:dyDescent="0.35">
      <c r="A161" s="74"/>
      <c r="B161" s="74"/>
      <c r="C161" s="73"/>
      <c r="D161" s="74"/>
      <c r="E161" s="74"/>
      <c r="F161" s="74"/>
      <c r="G161" s="73"/>
      <c r="H161" s="74"/>
      <c r="I161" s="74"/>
      <c r="J161" s="74"/>
      <c r="K161" s="72"/>
      <c r="L161" s="73"/>
      <c r="M161" s="73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</row>
    <row r="162" spans="1:24" ht="30" customHeight="1" x14ac:dyDescent="0.35">
      <c r="A162" s="74"/>
      <c r="B162" s="74"/>
      <c r="C162" s="73"/>
      <c r="D162" s="74"/>
      <c r="E162" s="74"/>
      <c r="F162" s="74"/>
      <c r="G162" s="73"/>
      <c r="H162" s="74"/>
      <c r="I162" s="74"/>
      <c r="J162" s="74"/>
      <c r="K162" s="72"/>
      <c r="L162" s="73"/>
      <c r="M162" s="73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</row>
    <row r="163" spans="1:24" ht="30" customHeight="1" x14ac:dyDescent="0.35">
      <c r="A163" s="74"/>
      <c r="B163" s="74"/>
      <c r="C163" s="73"/>
      <c r="D163" s="74"/>
      <c r="E163" s="74"/>
      <c r="F163" s="74"/>
      <c r="G163" s="73"/>
      <c r="H163" s="74"/>
      <c r="I163" s="74"/>
      <c r="J163" s="74"/>
      <c r="K163" s="72"/>
      <c r="L163" s="73"/>
      <c r="M163" s="73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</row>
    <row r="164" spans="1:24" ht="30" customHeight="1" x14ac:dyDescent="0.35">
      <c r="A164" s="74"/>
      <c r="B164" s="74"/>
      <c r="C164" s="73"/>
      <c r="D164" s="74"/>
      <c r="E164" s="74"/>
      <c r="F164" s="74"/>
      <c r="G164" s="73"/>
      <c r="H164" s="74"/>
      <c r="I164" s="74"/>
      <c r="J164" s="74"/>
      <c r="K164" s="72"/>
      <c r="L164" s="73"/>
      <c r="M164" s="73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</row>
    <row r="165" spans="1:24" ht="30" customHeight="1" x14ac:dyDescent="0.35">
      <c r="A165" s="74"/>
      <c r="B165" s="74"/>
      <c r="C165" s="73"/>
      <c r="D165" s="74"/>
      <c r="E165" s="74"/>
      <c r="F165" s="74"/>
      <c r="G165" s="73"/>
      <c r="H165" s="74"/>
      <c r="I165" s="74"/>
      <c r="J165" s="74"/>
      <c r="K165" s="72"/>
      <c r="L165" s="73"/>
      <c r="M165" s="73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</row>
    <row r="166" spans="1:24" ht="30" customHeight="1" x14ac:dyDescent="0.35">
      <c r="A166" s="74"/>
      <c r="B166" s="74"/>
      <c r="C166" s="73"/>
      <c r="D166" s="74"/>
      <c r="E166" s="74"/>
      <c r="F166" s="74"/>
      <c r="G166" s="73"/>
      <c r="H166" s="74"/>
      <c r="I166" s="74"/>
      <c r="J166" s="74"/>
      <c r="K166" s="72"/>
      <c r="L166" s="73"/>
      <c r="M166" s="73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</row>
    <row r="167" spans="1:24" ht="30" customHeight="1" x14ac:dyDescent="0.35">
      <c r="A167" s="74"/>
      <c r="B167" s="74"/>
      <c r="C167" s="73"/>
      <c r="D167" s="74"/>
      <c r="E167" s="74"/>
      <c r="F167" s="74"/>
      <c r="G167" s="73"/>
      <c r="H167" s="74"/>
      <c r="I167" s="74"/>
      <c r="J167" s="74"/>
      <c r="K167" s="72"/>
      <c r="L167" s="73"/>
      <c r="M167" s="73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</row>
    <row r="168" spans="1:24" ht="30" customHeight="1" x14ac:dyDescent="0.35">
      <c r="A168" s="74"/>
      <c r="B168" s="74"/>
      <c r="C168" s="73"/>
      <c r="D168" s="74"/>
      <c r="E168" s="74"/>
      <c r="F168" s="74"/>
      <c r="G168" s="73"/>
      <c r="H168" s="74"/>
      <c r="I168" s="74"/>
      <c r="J168" s="74"/>
      <c r="K168" s="72"/>
      <c r="L168" s="73"/>
      <c r="M168" s="73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</row>
    <row r="169" spans="1:24" ht="30" customHeight="1" x14ac:dyDescent="0.35">
      <c r="A169" s="74"/>
      <c r="B169" s="74"/>
      <c r="C169" s="73"/>
      <c r="D169" s="74"/>
      <c r="E169" s="74"/>
      <c r="F169" s="74"/>
      <c r="G169" s="73"/>
      <c r="H169" s="74"/>
      <c r="I169" s="74"/>
      <c r="J169" s="74"/>
      <c r="K169" s="72"/>
      <c r="L169" s="73"/>
      <c r="M169" s="73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</row>
    <row r="170" spans="1:24" ht="30" customHeight="1" x14ac:dyDescent="0.35">
      <c r="A170" s="74"/>
      <c r="B170" s="74"/>
      <c r="C170" s="73"/>
      <c r="D170" s="74"/>
      <c r="E170" s="74"/>
      <c r="F170" s="74"/>
      <c r="G170" s="73"/>
      <c r="H170" s="74"/>
      <c r="I170" s="74"/>
      <c r="J170" s="74"/>
      <c r="K170" s="72"/>
      <c r="L170" s="73"/>
      <c r="M170" s="73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</row>
    <row r="171" spans="1:24" ht="30" customHeight="1" x14ac:dyDescent="0.35">
      <c r="A171" s="74"/>
      <c r="B171" s="74"/>
      <c r="C171" s="73"/>
      <c r="D171" s="74"/>
      <c r="E171" s="74"/>
      <c r="F171" s="74"/>
      <c r="G171" s="73"/>
      <c r="H171" s="74"/>
      <c r="I171" s="74"/>
      <c r="J171" s="74"/>
      <c r="K171" s="72"/>
      <c r="L171" s="73"/>
      <c r="M171" s="73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</row>
    <row r="172" spans="1:24" ht="30" customHeight="1" x14ac:dyDescent="0.35">
      <c r="A172" s="74"/>
      <c r="B172" s="74"/>
      <c r="C172" s="73"/>
      <c r="D172" s="74"/>
      <c r="E172" s="74"/>
      <c r="F172" s="74"/>
      <c r="G172" s="73"/>
      <c r="H172" s="74"/>
      <c r="I172" s="74"/>
      <c r="J172" s="74"/>
      <c r="K172" s="72"/>
      <c r="L172" s="73"/>
      <c r="M172" s="73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</row>
    <row r="173" spans="1:24" ht="30" customHeight="1" x14ac:dyDescent="0.35">
      <c r="A173" s="74"/>
      <c r="B173" s="74"/>
      <c r="C173" s="73"/>
      <c r="D173" s="74"/>
      <c r="E173" s="74"/>
      <c r="F173" s="74"/>
      <c r="G173" s="73"/>
      <c r="H173" s="74"/>
      <c r="I173" s="74"/>
      <c r="J173" s="74"/>
      <c r="K173" s="72"/>
      <c r="L173" s="73"/>
      <c r="M173" s="73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</row>
    <row r="174" spans="1:24" ht="30" customHeight="1" x14ac:dyDescent="0.35">
      <c r="A174" s="74"/>
      <c r="B174" s="74"/>
      <c r="C174" s="73"/>
      <c r="D174" s="74"/>
      <c r="E174" s="74"/>
      <c r="F174" s="74"/>
      <c r="G174" s="73"/>
      <c r="H174" s="74"/>
      <c r="I174" s="74"/>
      <c r="J174" s="74"/>
      <c r="K174" s="72"/>
      <c r="L174" s="73"/>
      <c r="M174" s="73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</row>
    <row r="175" spans="1:24" ht="30" customHeight="1" x14ac:dyDescent="0.35">
      <c r="A175" s="74"/>
      <c r="B175" s="74"/>
      <c r="C175" s="73"/>
      <c r="D175" s="74"/>
      <c r="E175" s="74"/>
      <c r="F175" s="74"/>
      <c r="G175" s="73"/>
      <c r="H175" s="74"/>
      <c r="I175" s="74"/>
      <c r="J175" s="74"/>
      <c r="K175" s="72"/>
      <c r="L175" s="73"/>
      <c r="M175" s="73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</row>
    <row r="176" spans="1:24" ht="30" customHeight="1" x14ac:dyDescent="0.35">
      <c r="A176" s="74"/>
      <c r="B176" s="74"/>
      <c r="C176" s="73"/>
      <c r="D176" s="74"/>
      <c r="E176" s="74"/>
      <c r="F176" s="74"/>
      <c r="G176" s="73"/>
      <c r="H176" s="74"/>
      <c r="I176" s="74"/>
      <c r="J176" s="74"/>
      <c r="K176" s="72"/>
      <c r="L176" s="73"/>
      <c r="M176" s="73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</row>
    <row r="177" spans="1:24" ht="30" customHeight="1" x14ac:dyDescent="0.35">
      <c r="A177" s="74"/>
      <c r="B177" s="74"/>
      <c r="C177" s="73"/>
      <c r="D177" s="74"/>
      <c r="E177" s="74"/>
      <c r="F177" s="74"/>
      <c r="G177" s="73"/>
      <c r="H177" s="74"/>
      <c r="I177" s="74"/>
      <c r="J177" s="74"/>
      <c r="K177" s="72"/>
      <c r="L177" s="73"/>
      <c r="M177" s="73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</row>
    <row r="178" spans="1:24" ht="30" customHeight="1" x14ac:dyDescent="0.35">
      <c r="A178" s="74"/>
      <c r="B178" s="74"/>
      <c r="C178" s="73"/>
      <c r="D178" s="74"/>
      <c r="E178" s="74"/>
      <c r="F178" s="74"/>
      <c r="G178" s="73"/>
      <c r="H178" s="74"/>
      <c r="I178" s="74"/>
      <c r="J178" s="74"/>
      <c r="K178" s="72"/>
      <c r="L178" s="73"/>
      <c r="M178" s="73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</row>
    <row r="179" spans="1:24" ht="30" customHeight="1" x14ac:dyDescent="0.35">
      <c r="A179" s="74"/>
      <c r="B179" s="74"/>
      <c r="C179" s="73"/>
      <c r="D179" s="74"/>
      <c r="E179" s="74"/>
      <c r="F179" s="74"/>
      <c r="G179" s="73"/>
      <c r="H179" s="74"/>
      <c r="I179" s="74"/>
      <c r="J179" s="74"/>
      <c r="K179" s="72"/>
      <c r="L179" s="73"/>
      <c r="M179" s="73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</row>
    <row r="180" spans="1:24" ht="30" customHeight="1" x14ac:dyDescent="0.35">
      <c r="A180" s="74"/>
      <c r="B180" s="74"/>
      <c r="C180" s="73"/>
      <c r="D180" s="74"/>
      <c r="E180" s="74"/>
      <c r="F180" s="74"/>
      <c r="G180" s="73"/>
      <c r="H180" s="74"/>
      <c r="I180" s="74"/>
      <c r="J180" s="74"/>
      <c r="K180" s="72"/>
      <c r="L180" s="73"/>
      <c r="M180" s="73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</row>
    <row r="181" spans="1:24" ht="30" customHeight="1" x14ac:dyDescent="0.35">
      <c r="A181" s="74"/>
      <c r="B181" s="74"/>
      <c r="C181" s="73"/>
      <c r="D181" s="74"/>
      <c r="E181" s="74"/>
      <c r="F181" s="74"/>
      <c r="G181" s="73"/>
      <c r="H181" s="74"/>
      <c r="I181" s="74"/>
      <c r="J181" s="74"/>
      <c r="K181" s="72"/>
      <c r="L181" s="73"/>
      <c r="M181" s="73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</row>
    <row r="182" spans="1:24" ht="30" customHeight="1" x14ac:dyDescent="0.35">
      <c r="A182" s="74"/>
      <c r="B182" s="74"/>
      <c r="C182" s="73"/>
      <c r="D182" s="74"/>
      <c r="E182" s="74"/>
      <c r="F182" s="74"/>
      <c r="G182" s="73"/>
      <c r="H182" s="74"/>
      <c r="I182" s="74"/>
      <c r="J182" s="74"/>
      <c r="K182" s="72"/>
      <c r="L182" s="73"/>
      <c r="M182" s="73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</row>
    <row r="183" spans="1:24" ht="30" customHeight="1" x14ac:dyDescent="0.35">
      <c r="A183" s="74"/>
      <c r="B183" s="74"/>
      <c r="C183" s="73"/>
      <c r="D183" s="74"/>
      <c r="E183" s="74"/>
      <c r="F183" s="74"/>
      <c r="G183" s="73"/>
      <c r="H183" s="74"/>
      <c r="I183" s="74"/>
      <c r="J183" s="74"/>
      <c r="K183" s="72"/>
      <c r="L183" s="73"/>
      <c r="M183" s="73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</row>
    <row r="184" spans="1:24" ht="30" customHeight="1" x14ac:dyDescent="0.35">
      <c r="A184" s="74"/>
      <c r="B184" s="74"/>
      <c r="C184" s="73"/>
      <c r="D184" s="74"/>
      <c r="E184" s="74"/>
      <c r="F184" s="74"/>
      <c r="G184" s="73"/>
      <c r="H184" s="74"/>
      <c r="I184" s="74"/>
      <c r="J184" s="74"/>
      <c r="K184" s="72"/>
      <c r="L184" s="73"/>
      <c r="M184" s="73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</row>
    <row r="185" spans="1:24" ht="30" customHeight="1" x14ac:dyDescent="0.35">
      <c r="A185" s="74"/>
      <c r="B185" s="74"/>
      <c r="C185" s="73"/>
      <c r="D185" s="74"/>
      <c r="E185" s="74"/>
      <c r="F185" s="74"/>
      <c r="G185" s="73"/>
      <c r="H185" s="74"/>
      <c r="I185" s="74"/>
      <c r="J185" s="74"/>
      <c r="K185" s="72"/>
      <c r="L185" s="73"/>
      <c r="M185" s="73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</row>
    <row r="186" spans="1:24" ht="30" customHeight="1" x14ac:dyDescent="0.35">
      <c r="A186" s="74"/>
      <c r="B186" s="74"/>
      <c r="C186" s="73"/>
      <c r="D186" s="74"/>
      <c r="E186" s="74"/>
      <c r="F186" s="74"/>
      <c r="G186" s="73"/>
      <c r="H186" s="74"/>
      <c r="I186" s="74"/>
      <c r="J186" s="74"/>
      <c r="K186" s="72"/>
      <c r="L186" s="73"/>
      <c r="M186" s="73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</row>
    <row r="187" spans="1:24" ht="30" customHeight="1" x14ac:dyDescent="0.35">
      <c r="A187" s="74"/>
      <c r="B187" s="74"/>
      <c r="C187" s="73"/>
      <c r="D187" s="74"/>
      <c r="E187" s="74"/>
      <c r="F187" s="74"/>
      <c r="G187" s="73"/>
      <c r="H187" s="74"/>
      <c r="I187" s="74"/>
      <c r="J187" s="74"/>
      <c r="K187" s="72"/>
      <c r="L187" s="73"/>
      <c r="M187" s="73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</row>
    <row r="188" spans="1:24" ht="30" customHeight="1" x14ac:dyDescent="0.35">
      <c r="A188" s="74"/>
      <c r="B188" s="74"/>
      <c r="C188" s="73"/>
      <c r="D188" s="74"/>
      <c r="E188" s="74"/>
      <c r="F188" s="74"/>
      <c r="G188" s="73"/>
      <c r="H188" s="74"/>
      <c r="I188" s="74"/>
      <c r="J188" s="74"/>
      <c r="K188" s="72"/>
      <c r="L188" s="73"/>
      <c r="M188" s="73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</row>
    <row r="189" spans="1:24" ht="30" customHeight="1" x14ac:dyDescent="0.35">
      <c r="A189" s="74"/>
      <c r="B189" s="74"/>
      <c r="C189" s="73"/>
      <c r="D189" s="74"/>
      <c r="E189" s="74"/>
      <c r="F189" s="74"/>
      <c r="G189" s="73"/>
      <c r="H189" s="74"/>
      <c r="I189" s="74"/>
      <c r="J189" s="74"/>
      <c r="K189" s="72"/>
      <c r="L189" s="73"/>
      <c r="M189" s="73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</row>
    <row r="190" spans="1:24" ht="30" customHeight="1" x14ac:dyDescent="0.35">
      <c r="A190" s="74"/>
      <c r="B190" s="74"/>
      <c r="C190" s="73"/>
      <c r="D190" s="74"/>
      <c r="E190" s="74"/>
      <c r="F190" s="74"/>
      <c r="G190" s="73"/>
      <c r="H190" s="74"/>
      <c r="I190" s="74"/>
      <c r="J190" s="74"/>
      <c r="K190" s="72"/>
      <c r="L190" s="73"/>
      <c r="M190" s="73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</row>
    <row r="191" spans="1:24" ht="30" customHeight="1" x14ac:dyDescent="0.35">
      <c r="A191" s="74"/>
      <c r="B191" s="74"/>
      <c r="C191" s="73"/>
      <c r="D191" s="74"/>
      <c r="E191" s="74"/>
      <c r="F191" s="74"/>
      <c r="G191" s="73"/>
      <c r="H191" s="74"/>
      <c r="I191" s="74"/>
      <c r="J191" s="74"/>
      <c r="K191" s="72"/>
      <c r="L191" s="73"/>
      <c r="M191" s="73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</row>
    <row r="192" spans="1:24" ht="30" customHeight="1" x14ac:dyDescent="0.35">
      <c r="A192" s="74"/>
      <c r="B192" s="74"/>
      <c r="C192" s="73"/>
      <c r="D192" s="74"/>
      <c r="E192" s="74"/>
      <c r="F192" s="74"/>
      <c r="G192" s="73"/>
      <c r="H192" s="74"/>
      <c r="I192" s="74"/>
      <c r="J192" s="74"/>
      <c r="K192" s="72"/>
      <c r="L192" s="73"/>
      <c r="M192" s="73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</row>
    <row r="193" spans="1:24" ht="30" customHeight="1" x14ac:dyDescent="0.35">
      <c r="A193" s="74"/>
      <c r="B193" s="74"/>
      <c r="C193" s="73"/>
      <c r="D193" s="74"/>
      <c r="E193" s="74"/>
      <c r="F193" s="74"/>
      <c r="G193" s="73"/>
      <c r="H193" s="74"/>
      <c r="I193" s="74"/>
      <c r="J193" s="74"/>
      <c r="K193" s="72"/>
      <c r="L193" s="73"/>
      <c r="M193" s="73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</row>
    <row r="194" spans="1:24" ht="30" customHeight="1" x14ac:dyDescent="0.35">
      <c r="A194" s="74"/>
      <c r="B194" s="74"/>
      <c r="C194" s="73"/>
      <c r="D194" s="74"/>
      <c r="E194" s="74"/>
      <c r="F194" s="74"/>
      <c r="G194" s="73"/>
      <c r="H194" s="74"/>
      <c r="I194" s="74"/>
      <c r="J194" s="74"/>
      <c r="K194" s="72"/>
      <c r="L194" s="73"/>
      <c r="M194" s="73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</row>
    <row r="195" spans="1:24" ht="30" customHeight="1" x14ac:dyDescent="0.35">
      <c r="A195" s="74"/>
      <c r="B195" s="74"/>
      <c r="C195" s="73"/>
      <c r="D195" s="74"/>
      <c r="E195" s="74"/>
      <c r="F195" s="74"/>
      <c r="G195" s="73"/>
      <c r="H195" s="74"/>
      <c r="I195" s="74"/>
      <c r="J195" s="74"/>
      <c r="K195" s="72"/>
      <c r="L195" s="73"/>
      <c r="M195" s="73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</row>
    <row r="196" spans="1:24" ht="30" customHeight="1" x14ac:dyDescent="0.35">
      <c r="A196" s="74"/>
      <c r="B196" s="74"/>
      <c r="C196" s="73"/>
      <c r="D196" s="74"/>
      <c r="E196" s="74"/>
      <c r="F196" s="74"/>
      <c r="G196" s="73"/>
      <c r="H196" s="74"/>
      <c r="I196" s="74"/>
      <c r="J196" s="74"/>
      <c r="K196" s="72"/>
      <c r="L196" s="73"/>
      <c r="M196" s="73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</row>
    <row r="197" spans="1:24" ht="30" customHeight="1" x14ac:dyDescent="0.35">
      <c r="A197" s="74"/>
      <c r="B197" s="74"/>
      <c r="C197" s="73"/>
      <c r="D197" s="74"/>
      <c r="E197" s="74"/>
      <c r="F197" s="74"/>
      <c r="G197" s="73"/>
      <c r="H197" s="74"/>
      <c r="I197" s="74"/>
      <c r="J197" s="74"/>
      <c r="K197" s="72"/>
      <c r="L197" s="73"/>
      <c r="M197" s="73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</row>
    <row r="198" spans="1:24" ht="30" customHeight="1" x14ac:dyDescent="0.35">
      <c r="A198" s="74"/>
      <c r="B198" s="74"/>
      <c r="C198" s="73"/>
      <c r="D198" s="74"/>
      <c r="E198" s="74"/>
      <c r="F198" s="74"/>
      <c r="G198" s="73"/>
      <c r="H198" s="74"/>
      <c r="I198" s="74"/>
      <c r="J198" s="74"/>
      <c r="K198" s="72"/>
      <c r="L198" s="73"/>
      <c r="M198" s="73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</row>
    <row r="199" spans="1:24" ht="30" customHeight="1" x14ac:dyDescent="0.35">
      <c r="A199" s="74"/>
      <c r="B199" s="74"/>
      <c r="C199" s="73"/>
      <c r="D199" s="74"/>
      <c r="E199" s="74"/>
      <c r="F199" s="74"/>
      <c r="G199" s="73"/>
      <c r="H199" s="74"/>
      <c r="I199" s="74"/>
      <c r="J199" s="74"/>
      <c r="K199" s="72"/>
      <c r="L199" s="73"/>
      <c r="M199" s="73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</row>
    <row r="200" spans="1:24" ht="30" customHeight="1" x14ac:dyDescent="0.35">
      <c r="A200" s="74"/>
      <c r="B200" s="74"/>
      <c r="C200" s="73"/>
      <c r="D200" s="74"/>
      <c r="E200" s="74"/>
      <c r="F200" s="74"/>
      <c r="G200" s="73"/>
      <c r="H200" s="74"/>
      <c r="I200" s="74"/>
      <c r="J200" s="74"/>
      <c r="K200" s="72"/>
      <c r="L200" s="73"/>
      <c r="M200" s="73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</row>
    <row r="201" spans="1:24" ht="30" customHeight="1" x14ac:dyDescent="0.35">
      <c r="A201" s="74"/>
      <c r="B201" s="74"/>
      <c r="C201" s="73"/>
      <c r="D201" s="74"/>
      <c r="E201" s="74"/>
      <c r="F201" s="74"/>
      <c r="G201" s="73"/>
      <c r="H201" s="74"/>
      <c r="I201" s="74"/>
      <c r="J201" s="74"/>
      <c r="K201" s="72"/>
      <c r="L201" s="73"/>
      <c r="M201" s="73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</row>
    <row r="202" spans="1:24" ht="30" customHeight="1" x14ac:dyDescent="0.35">
      <c r="A202" s="74"/>
      <c r="B202" s="74"/>
      <c r="C202" s="73"/>
      <c r="D202" s="74"/>
      <c r="E202" s="74"/>
      <c r="F202" s="74"/>
      <c r="G202" s="73"/>
      <c r="H202" s="74"/>
      <c r="I202" s="74"/>
      <c r="J202" s="74"/>
      <c r="K202" s="72"/>
      <c r="L202" s="73"/>
      <c r="M202" s="73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</row>
    <row r="203" spans="1:24" ht="30" customHeight="1" x14ac:dyDescent="0.35">
      <c r="A203" s="74"/>
      <c r="B203" s="74"/>
      <c r="C203" s="73"/>
      <c r="D203" s="74"/>
      <c r="E203" s="74"/>
      <c r="F203" s="74"/>
      <c r="G203" s="73"/>
      <c r="H203" s="74"/>
      <c r="I203" s="74"/>
      <c r="J203" s="74"/>
      <c r="K203" s="72"/>
      <c r="L203" s="73"/>
      <c r="M203" s="73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</row>
    <row r="204" spans="1:24" ht="30" customHeight="1" x14ac:dyDescent="0.35">
      <c r="A204" s="74"/>
      <c r="B204" s="74"/>
      <c r="C204" s="73"/>
      <c r="D204" s="74"/>
      <c r="E204" s="74"/>
      <c r="F204" s="74"/>
      <c r="G204" s="73"/>
      <c r="H204" s="74"/>
      <c r="I204" s="74"/>
      <c r="J204" s="74"/>
      <c r="K204" s="72"/>
      <c r="L204" s="73"/>
      <c r="M204" s="73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</row>
    <row r="205" spans="1:24" ht="30" customHeight="1" x14ac:dyDescent="0.35">
      <c r="A205" s="74"/>
      <c r="B205" s="74"/>
      <c r="C205" s="73"/>
      <c r="D205" s="74"/>
      <c r="E205" s="74"/>
      <c r="F205" s="74"/>
      <c r="G205" s="73"/>
      <c r="H205" s="74"/>
      <c r="I205" s="74"/>
      <c r="J205" s="74"/>
      <c r="K205" s="72"/>
      <c r="L205" s="73"/>
      <c r="M205" s="73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</row>
    <row r="206" spans="1:24" ht="30" customHeight="1" x14ac:dyDescent="0.35">
      <c r="A206" s="74"/>
      <c r="B206" s="74"/>
      <c r="C206" s="73"/>
      <c r="D206" s="74"/>
      <c r="E206" s="74"/>
      <c r="F206" s="74"/>
      <c r="G206" s="73"/>
      <c r="H206" s="74"/>
      <c r="I206" s="74"/>
      <c r="J206" s="74"/>
      <c r="K206" s="72"/>
      <c r="L206" s="73"/>
      <c r="M206" s="73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</row>
    <row r="207" spans="1:24" ht="30" customHeight="1" x14ac:dyDescent="0.35">
      <c r="A207" s="74"/>
      <c r="B207" s="74"/>
      <c r="C207" s="73"/>
      <c r="D207" s="74"/>
      <c r="E207" s="74"/>
      <c r="F207" s="74"/>
      <c r="G207" s="73"/>
      <c r="H207" s="74"/>
      <c r="I207" s="74"/>
      <c r="J207" s="74"/>
      <c r="K207" s="72"/>
      <c r="L207" s="73"/>
      <c r="M207" s="73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</row>
    <row r="208" spans="1:24" ht="30" customHeight="1" x14ac:dyDescent="0.35">
      <c r="A208" s="74"/>
      <c r="B208" s="74"/>
      <c r="C208" s="73"/>
      <c r="D208" s="74"/>
      <c r="E208" s="74"/>
      <c r="F208" s="74"/>
      <c r="G208" s="73"/>
      <c r="H208" s="74"/>
      <c r="I208" s="74"/>
      <c r="J208" s="74"/>
      <c r="K208" s="72"/>
      <c r="L208" s="73"/>
      <c r="M208" s="73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</row>
    <row r="209" spans="1:24" ht="30" customHeight="1" x14ac:dyDescent="0.35">
      <c r="A209" s="74"/>
      <c r="B209" s="74"/>
      <c r="C209" s="73"/>
      <c r="D209" s="74"/>
      <c r="E209" s="74"/>
      <c r="F209" s="74"/>
      <c r="G209" s="73"/>
      <c r="H209" s="74"/>
      <c r="I209" s="74"/>
      <c r="J209" s="74"/>
      <c r="K209" s="72"/>
      <c r="L209" s="73"/>
      <c r="M209" s="73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</row>
    <row r="210" spans="1:24" ht="30" customHeight="1" x14ac:dyDescent="0.35">
      <c r="A210" s="74"/>
      <c r="B210" s="74"/>
      <c r="C210" s="73"/>
      <c r="D210" s="74"/>
      <c r="E210" s="74"/>
      <c r="F210" s="74"/>
      <c r="G210" s="73"/>
      <c r="H210" s="74"/>
      <c r="I210" s="74"/>
      <c r="J210" s="74"/>
      <c r="K210" s="72"/>
      <c r="L210" s="73"/>
      <c r="M210" s="73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</row>
    <row r="211" spans="1:24" ht="30" customHeight="1" x14ac:dyDescent="0.35">
      <c r="A211" s="74"/>
      <c r="B211" s="74"/>
      <c r="C211" s="73"/>
      <c r="D211" s="74"/>
      <c r="E211" s="74"/>
      <c r="F211" s="74"/>
      <c r="G211" s="73"/>
      <c r="H211" s="74"/>
      <c r="I211" s="74"/>
      <c r="J211" s="74"/>
      <c r="K211" s="72"/>
      <c r="L211" s="73"/>
      <c r="M211" s="73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</row>
    <row r="212" spans="1:24" ht="30" customHeight="1" x14ac:dyDescent="0.35">
      <c r="A212" s="74"/>
      <c r="B212" s="74"/>
      <c r="C212" s="73"/>
      <c r="D212" s="74"/>
      <c r="E212" s="74"/>
      <c r="F212" s="74"/>
      <c r="G212" s="73"/>
      <c r="H212" s="74"/>
      <c r="I212" s="74"/>
      <c r="J212" s="74"/>
      <c r="K212" s="72"/>
      <c r="L212" s="73"/>
      <c r="M212" s="73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</row>
    <row r="213" spans="1:24" ht="30" customHeight="1" x14ac:dyDescent="0.35">
      <c r="A213" s="74"/>
      <c r="B213" s="74"/>
      <c r="C213" s="73"/>
      <c r="D213" s="74"/>
      <c r="E213" s="74"/>
      <c r="F213" s="74"/>
      <c r="G213" s="73"/>
      <c r="H213" s="74"/>
      <c r="I213" s="74"/>
      <c r="J213" s="74"/>
      <c r="K213" s="72"/>
      <c r="L213" s="73"/>
      <c r="M213" s="73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</row>
    <row r="214" spans="1:24" ht="30" customHeight="1" x14ac:dyDescent="0.35">
      <c r="A214" s="74"/>
      <c r="B214" s="74"/>
      <c r="C214" s="73"/>
      <c r="D214" s="74"/>
      <c r="E214" s="74"/>
      <c r="F214" s="74"/>
      <c r="G214" s="73"/>
      <c r="H214" s="74"/>
      <c r="I214" s="74"/>
      <c r="J214" s="74"/>
      <c r="K214" s="72"/>
      <c r="L214" s="73"/>
      <c r="M214" s="73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</row>
    <row r="215" spans="1:24" ht="30" customHeight="1" x14ac:dyDescent="0.35">
      <c r="A215" s="74"/>
      <c r="B215" s="74"/>
      <c r="C215" s="73"/>
      <c r="D215" s="74"/>
      <c r="E215" s="74"/>
      <c r="F215" s="74"/>
      <c r="G215" s="73"/>
      <c r="H215" s="74"/>
      <c r="I215" s="74"/>
      <c r="J215" s="74"/>
      <c r="K215" s="72"/>
      <c r="L215" s="73"/>
      <c r="M215" s="73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</row>
    <row r="216" spans="1:24" ht="30" customHeight="1" x14ac:dyDescent="0.35">
      <c r="A216" s="74"/>
      <c r="B216" s="74"/>
      <c r="C216" s="73"/>
      <c r="D216" s="74"/>
      <c r="E216" s="74"/>
      <c r="F216" s="74"/>
      <c r="G216" s="73"/>
      <c r="H216" s="74"/>
      <c r="I216" s="74"/>
      <c r="J216" s="74"/>
      <c r="K216" s="72"/>
      <c r="L216" s="73"/>
      <c r="M216" s="73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</row>
    <row r="217" spans="1:24" ht="30" customHeight="1" x14ac:dyDescent="0.35">
      <c r="A217" s="74"/>
      <c r="B217" s="74"/>
      <c r="C217" s="73"/>
      <c r="D217" s="74"/>
      <c r="E217" s="74"/>
      <c r="F217" s="74"/>
      <c r="G217" s="73"/>
      <c r="H217" s="74"/>
      <c r="I217" s="74"/>
      <c r="J217" s="74"/>
      <c r="K217" s="72"/>
      <c r="L217" s="73"/>
      <c r="M217" s="73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</row>
    <row r="218" spans="1:24" ht="30" customHeight="1" x14ac:dyDescent="0.35">
      <c r="A218" s="74"/>
      <c r="B218" s="74"/>
      <c r="C218" s="73"/>
      <c r="D218" s="74"/>
      <c r="E218" s="74"/>
      <c r="F218" s="74"/>
      <c r="G218" s="73"/>
      <c r="H218" s="74"/>
      <c r="I218" s="74"/>
      <c r="J218" s="74"/>
      <c r="K218" s="72"/>
      <c r="L218" s="73"/>
      <c r="M218" s="73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</row>
    <row r="219" spans="1:24" ht="30" customHeight="1" x14ac:dyDescent="0.35">
      <c r="A219" s="74"/>
      <c r="B219" s="74"/>
      <c r="C219" s="73"/>
      <c r="D219" s="74"/>
      <c r="E219" s="74"/>
      <c r="F219" s="74"/>
      <c r="G219" s="73"/>
      <c r="H219" s="74"/>
      <c r="I219" s="74"/>
      <c r="J219" s="74"/>
      <c r="K219" s="72"/>
      <c r="L219" s="73"/>
      <c r="M219" s="73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</row>
    <row r="220" spans="1:24" ht="30" customHeight="1" x14ac:dyDescent="0.35">
      <c r="A220" s="74"/>
      <c r="B220" s="74"/>
      <c r="C220" s="73"/>
      <c r="D220" s="74"/>
      <c r="E220" s="74"/>
      <c r="F220" s="74"/>
      <c r="G220" s="73"/>
      <c r="H220" s="74"/>
      <c r="I220" s="74"/>
      <c r="J220" s="74"/>
      <c r="K220" s="72"/>
      <c r="L220" s="73"/>
      <c r="M220" s="73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</row>
    <row r="221" spans="1:24" ht="30" customHeight="1" x14ac:dyDescent="0.35">
      <c r="A221" s="74"/>
      <c r="B221" s="74"/>
      <c r="C221" s="73"/>
      <c r="D221" s="74"/>
      <c r="E221" s="74"/>
      <c r="F221" s="74"/>
      <c r="G221" s="73"/>
      <c r="H221" s="74"/>
      <c r="I221" s="74"/>
      <c r="J221" s="74"/>
      <c r="K221" s="72"/>
      <c r="L221" s="73"/>
      <c r="M221" s="73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</row>
    <row r="222" spans="1:24" ht="30" customHeight="1" x14ac:dyDescent="0.35">
      <c r="A222" s="74"/>
      <c r="B222" s="74"/>
      <c r="C222" s="73"/>
      <c r="D222" s="74"/>
      <c r="E222" s="74"/>
      <c r="F222" s="74"/>
      <c r="G222" s="73"/>
      <c r="H222" s="74"/>
      <c r="I222" s="74"/>
      <c r="J222" s="74"/>
      <c r="K222" s="72"/>
      <c r="L222" s="73"/>
      <c r="M222" s="73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</row>
    <row r="223" spans="1:24" ht="30" customHeight="1" x14ac:dyDescent="0.35">
      <c r="A223" s="74"/>
      <c r="B223" s="74"/>
      <c r="C223" s="73"/>
      <c r="D223" s="74"/>
      <c r="E223" s="74"/>
      <c r="F223" s="74"/>
      <c r="G223" s="73"/>
      <c r="H223" s="74"/>
      <c r="I223" s="74"/>
      <c r="J223" s="74"/>
      <c r="K223" s="72"/>
      <c r="L223" s="73"/>
      <c r="M223" s="73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</row>
    <row r="224" spans="1:24" ht="30" customHeight="1" x14ac:dyDescent="0.35">
      <c r="A224" s="74"/>
      <c r="B224" s="74"/>
      <c r="C224" s="73"/>
      <c r="D224" s="74"/>
      <c r="E224" s="74"/>
      <c r="F224" s="74"/>
      <c r="G224" s="73"/>
      <c r="H224" s="74"/>
      <c r="I224" s="74"/>
      <c r="J224" s="74"/>
      <c r="K224" s="72"/>
      <c r="L224" s="73"/>
      <c r="M224" s="73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</row>
    <row r="225" spans="1:24" ht="30" customHeight="1" x14ac:dyDescent="0.35">
      <c r="A225" s="74"/>
      <c r="B225" s="74"/>
      <c r="C225" s="73"/>
      <c r="D225" s="74"/>
      <c r="E225" s="74"/>
      <c r="F225" s="74"/>
      <c r="G225" s="73"/>
      <c r="H225" s="74"/>
      <c r="I225" s="74"/>
      <c r="J225" s="74"/>
      <c r="K225" s="72"/>
      <c r="L225" s="73"/>
      <c r="M225" s="73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</row>
    <row r="226" spans="1:24" ht="30" customHeight="1" x14ac:dyDescent="0.35">
      <c r="A226" s="74"/>
      <c r="B226" s="74"/>
      <c r="C226" s="73"/>
      <c r="D226" s="74"/>
      <c r="E226" s="74"/>
      <c r="F226" s="74"/>
      <c r="G226" s="73"/>
      <c r="H226" s="74"/>
      <c r="I226" s="74"/>
      <c r="J226" s="74"/>
      <c r="K226" s="72"/>
      <c r="L226" s="73"/>
      <c r="M226" s="73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</row>
    <row r="227" spans="1:24" ht="30" customHeight="1" x14ac:dyDescent="0.35">
      <c r="A227" s="74"/>
      <c r="B227" s="74"/>
      <c r="C227" s="73"/>
      <c r="D227" s="74"/>
      <c r="E227" s="74"/>
      <c r="F227" s="74"/>
      <c r="G227" s="73"/>
      <c r="H227" s="74"/>
      <c r="I227" s="74"/>
      <c r="J227" s="74"/>
      <c r="K227" s="72"/>
      <c r="L227" s="73"/>
      <c r="M227" s="73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</row>
    <row r="228" spans="1:24" ht="30" customHeight="1" x14ac:dyDescent="0.35">
      <c r="A228" s="74"/>
      <c r="B228" s="74"/>
      <c r="C228" s="73"/>
      <c r="D228" s="74"/>
      <c r="E228" s="74"/>
      <c r="F228" s="74"/>
      <c r="G228" s="73"/>
      <c r="H228" s="74"/>
      <c r="I228" s="74"/>
      <c r="J228" s="74"/>
      <c r="K228" s="72"/>
      <c r="L228" s="73"/>
      <c r="M228" s="73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</row>
    <row r="229" spans="1:24" ht="30" customHeight="1" x14ac:dyDescent="0.35">
      <c r="A229" s="74"/>
      <c r="B229" s="74"/>
      <c r="C229" s="73"/>
      <c r="D229" s="74"/>
      <c r="E229" s="74"/>
      <c r="F229" s="74"/>
      <c r="G229" s="73"/>
      <c r="H229" s="74"/>
      <c r="I229" s="74"/>
      <c r="J229" s="74"/>
      <c r="K229" s="72"/>
      <c r="L229" s="73"/>
      <c r="M229" s="73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</row>
    <row r="230" spans="1:24" ht="30" customHeight="1" x14ac:dyDescent="0.35">
      <c r="A230" s="74"/>
      <c r="B230" s="74"/>
      <c r="C230" s="73"/>
      <c r="D230" s="74"/>
      <c r="E230" s="74"/>
      <c r="F230" s="74"/>
      <c r="G230" s="73"/>
      <c r="H230" s="74"/>
      <c r="I230" s="74"/>
      <c r="J230" s="74"/>
      <c r="K230" s="72"/>
      <c r="L230" s="73"/>
      <c r="M230" s="73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</row>
    <row r="231" spans="1:24" ht="30" customHeight="1" x14ac:dyDescent="0.35">
      <c r="A231" s="74"/>
      <c r="B231" s="74"/>
      <c r="C231" s="73"/>
      <c r="D231" s="74"/>
      <c r="E231" s="74"/>
      <c r="F231" s="74"/>
      <c r="G231" s="73"/>
      <c r="H231" s="74"/>
      <c r="I231" s="74"/>
      <c r="J231" s="74"/>
      <c r="K231" s="72"/>
      <c r="L231" s="73"/>
      <c r="M231" s="73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</row>
    <row r="232" spans="1:24" ht="30" customHeight="1" x14ac:dyDescent="0.35">
      <c r="A232" s="74"/>
      <c r="B232" s="74"/>
      <c r="C232" s="73"/>
      <c r="D232" s="74"/>
      <c r="E232" s="74"/>
      <c r="F232" s="74"/>
      <c r="G232" s="73"/>
      <c r="H232" s="74"/>
      <c r="I232" s="74"/>
      <c r="J232" s="74"/>
      <c r="K232" s="72"/>
      <c r="L232" s="73"/>
      <c r="M232" s="73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</row>
    <row r="233" spans="1:24" ht="30" customHeight="1" x14ac:dyDescent="0.35">
      <c r="A233" s="74"/>
      <c r="B233" s="74"/>
      <c r="C233" s="73"/>
      <c r="D233" s="74"/>
      <c r="E233" s="74"/>
      <c r="F233" s="74"/>
      <c r="G233" s="73"/>
      <c r="H233" s="74"/>
      <c r="I233" s="74"/>
      <c r="J233" s="74"/>
      <c r="K233" s="72"/>
      <c r="L233" s="73"/>
      <c r="M233" s="73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</row>
    <row r="234" spans="1:24" ht="30" customHeight="1" x14ac:dyDescent="0.35">
      <c r="A234" s="74"/>
      <c r="B234" s="74"/>
      <c r="C234" s="73"/>
      <c r="D234" s="74"/>
      <c r="E234" s="74"/>
      <c r="F234" s="74"/>
      <c r="G234" s="73"/>
      <c r="H234" s="74"/>
      <c r="I234" s="74"/>
      <c r="J234" s="74"/>
      <c r="K234" s="72"/>
      <c r="L234" s="73"/>
      <c r="M234" s="73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</row>
    <row r="235" spans="1:24" ht="30" customHeight="1" x14ac:dyDescent="0.35">
      <c r="A235" s="74"/>
      <c r="B235" s="74"/>
      <c r="C235" s="73"/>
      <c r="D235" s="74"/>
      <c r="E235" s="74"/>
      <c r="F235" s="74"/>
      <c r="G235" s="73"/>
      <c r="H235" s="74"/>
      <c r="I235" s="74"/>
      <c r="J235" s="74"/>
      <c r="K235" s="72"/>
      <c r="L235" s="73"/>
      <c r="M235" s="73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</row>
    <row r="236" spans="1:24" ht="30" customHeight="1" x14ac:dyDescent="0.35">
      <c r="A236" s="74"/>
      <c r="B236" s="74"/>
      <c r="C236" s="73"/>
      <c r="D236" s="74"/>
      <c r="E236" s="74"/>
      <c r="F236" s="74"/>
      <c r="G236" s="73"/>
      <c r="H236" s="74"/>
      <c r="I236" s="74"/>
      <c r="J236" s="74"/>
      <c r="K236" s="72"/>
      <c r="L236" s="73"/>
      <c r="M236" s="73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</row>
    <row r="237" spans="1:24" ht="30" customHeight="1" x14ac:dyDescent="0.35">
      <c r="A237" s="74"/>
      <c r="B237" s="74"/>
      <c r="C237" s="73"/>
      <c r="D237" s="74"/>
      <c r="E237" s="74"/>
      <c r="F237" s="74"/>
      <c r="G237" s="73"/>
      <c r="H237" s="74"/>
      <c r="I237" s="74"/>
      <c r="J237" s="74"/>
      <c r="K237" s="72"/>
      <c r="L237" s="73"/>
      <c r="M237" s="73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</row>
    <row r="238" spans="1:24" ht="30" customHeight="1" x14ac:dyDescent="0.35">
      <c r="A238" s="74"/>
      <c r="B238" s="74"/>
      <c r="C238" s="73"/>
      <c r="D238" s="74"/>
      <c r="E238" s="74"/>
      <c r="F238" s="74"/>
      <c r="G238" s="73"/>
      <c r="H238" s="74"/>
      <c r="I238" s="74"/>
      <c r="J238" s="74"/>
      <c r="K238" s="72"/>
      <c r="L238" s="73"/>
      <c r="M238" s="73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</row>
    <row r="239" spans="1:24" ht="30" customHeight="1" x14ac:dyDescent="0.35">
      <c r="A239" s="74"/>
      <c r="B239" s="74"/>
      <c r="C239" s="73"/>
      <c r="D239" s="74"/>
      <c r="E239" s="74"/>
      <c r="F239" s="74"/>
      <c r="G239" s="73"/>
      <c r="H239" s="74"/>
      <c r="I239" s="74"/>
      <c r="J239" s="74"/>
      <c r="K239" s="72"/>
      <c r="L239" s="73"/>
      <c r="M239" s="73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</row>
    <row r="240" spans="1:24" ht="30" customHeight="1" x14ac:dyDescent="0.35">
      <c r="A240" s="74"/>
      <c r="B240" s="74"/>
      <c r="C240" s="73"/>
      <c r="D240" s="74"/>
      <c r="E240" s="74"/>
      <c r="F240" s="74"/>
      <c r="G240" s="73"/>
      <c r="H240" s="74"/>
      <c r="I240" s="74"/>
      <c r="J240" s="74"/>
      <c r="K240" s="72"/>
      <c r="L240" s="73"/>
      <c r="M240" s="73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</row>
    <row r="241" spans="1:24" ht="30" customHeight="1" x14ac:dyDescent="0.35">
      <c r="A241" s="74"/>
      <c r="B241" s="74"/>
      <c r="C241" s="73"/>
      <c r="D241" s="74"/>
      <c r="E241" s="74"/>
      <c r="F241" s="74"/>
      <c r="G241" s="73"/>
      <c r="H241" s="74"/>
      <c r="I241" s="74"/>
      <c r="J241" s="74"/>
      <c r="K241" s="72"/>
      <c r="L241" s="73"/>
      <c r="M241" s="73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</row>
    <row r="242" spans="1:24" ht="30" customHeight="1" x14ac:dyDescent="0.35">
      <c r="A242" s="74"/>
      <c r="B242" s="74"/>
      <c r="C242" s="73"/>
      <c r="D242" s="74"/>
      <c r="E242" s="74"/>
      <c r="F242" s="74"/>
      <c r="G242" s="73"/>
      <c r="H242" s="74"/>
      <c r="I242" s="74"/>
      <c r="J242" s="74"/>
      <c r="K242" s="72"/>
      <c r="L242" s="73"/>
      <c r="M242" s="73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</row>
    <row r="243" spans="1:24" ht="30" customHeight="1" x14ac:dyDescent="0.35">
      <c r="A243" s="74"/>
      <c r="B243" s="74"/>
      <c r="C243" s="73"/>
      <c r="D243" s="74"/>
      <c r="E243" s="74"/>
      <c r="F243" s="74"/>
      <c r="G243" s="73"/>
      <c r="H243" s="74"/>
      <c r="I243" s="74"/>
      <c r="J243" s="74"/>
      <c r="K243" s="72"/>
      <c r="L243" s="73"/>
      <c r="M243" s="73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</row>
    <row r="244" spans="1:24" ht="30" customHeight="1" x14ac:dyDescent="0.35">
      <c r="A244" s="74"/>
      <c r="B244" s="74"/>
      <c r="C244" s="73"/>
      <c r="D244" s="74"/>
      <c r="E244" s="74"/>
      <c r="F244" s="74"/>
      <c r="G244" s="73"/>
      <c r="H244" s="74"/>
      <c r="I244" s="74"/>
      <c r="J244" s="74"/>
      <c r="K244" s="72"/>
      <c r="L244" s="73"/>
      <c r="M244" s="73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</row>
    <row r="245" spans="1:24" ht="30" customHeight="1" x14ac:dyDescent="0.35">
      <c r="A245" s="74"/>
      <c r="B245" s="74"/>
      <c r="C245" s="73"/>
      <c r="D245" s="74"/>
      <c r="E245" s="74"/>
      <c r="F245" s="74"/>
      <c r="G245" s="73"/>
      <c r="H245" s="74"/>
      <c r="I245" s="74"/>
      <c r="J245" s="74"/>
      <c r="K245" s="72"/>
      <c r="L245" s="73"/>
      <c r="M245" s="73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</row>
    <row r="246" spans="1:24" ht="30" customHeight="1" x14ac:dyDescent="0.35">
      <c r="A246" s="74"/>
      <c r="B246" s="74"/>
      <c r="C246" s="73"/>
      <c r="D246" s="74"/>
      <c r="E246" s="74"/>
      <c r="F246" s="74"/>
      <c r="G246" s="73"/>
      <c r="H246" s="74"/>
      <c r="I246" s="74"/>
      <c r="J246" s="74"/>
      <c r="K246" s="72"/>
      <c r="L246" s="73"/>
      <c r="M246" s="73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</row>
    <row r="247" spans="1:24" ht="30" customHeight="1" x14ac:dyDescent="0.35">
      <c r="A247" s="74"/>
      <c r="B247" s="74"/>
      <c r="C247" s="73"/>
      <c r="D247" s="74"/>
      <c r="E247" s="74"/>
      <c r="F247" s="74"/>
      <c r="G247" s="73"/>
      <c r="H247" s="74"/>
      <c r="I247" s="74"/>
      <c r="J247" s="74"/>
      <c r="K247" s="72"/>
      <c r="L247" s="73"/>
      <c r="M247" s="73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</row>
    <row r="248" spans="1:24" ht="30" customHeight="1" x14ac:dyDescent="0.35">
      <c r="A248" s="74"/>
      <c r="B248" s="74"/>
      <c r="C248" s="73"/>
      <c r="D248" s="74"/>
      <c r="E248" s="74"/>
      <c r="F248" s="74"/>
      <c r="G248" s="73"/>
      <c r="H248" s="74"/>
      <c r="I248" s="74"/>
      <c r="J248" s="74"/>
      <c r="K248" s="72"/>
      <c r="L248" s="73"/>
      <c r="M248" s="73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</row>
    <row r="249" spans="1:24" ht="30" customHeight="1" x14ac:dyDescent="0.35">
      <c r="A249" s="74"/>
      <c r="B249" s="74"/>
      <c r="C249" s="73"/>
      <c r="D249" s="74"/>
      <c r="E249" s="74"/>
      <c r="F249" s="74"/>
      <c r="G249" s="73"/>
      <c r="H249" s="74"/>
      <c r="I249" s="74"/>
      <c r="J249" s="74"/>
      <c r="K249" s="72"/>
      <c r="L249" s="73"/>
      <c r="M249" s="73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</row>
    <row r="250" spans="1:24" ht="30" customHeight="1" x14ac:dyDescent="0.35">
      <c r="A250" s="74"/>
      <c r="B250" s="74"/>
      <c r="C250" s="73"/>
      <c r="D250" s="74"/>
      <c r="E250" s="74"/>
      <c r="F250" s="74"/>
      <c r="G250" s="73"/>
      <c r="H250" s="74"/>
      <c r="I250" s="74"/>
      <c r="J250" s="74"/>
      <c r="K250" s="72"/>
      <c r="L250" s="73"/>
      <c r="M250" s="73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</row>
    <row r="251" spans="1:24" ht="30" customHeight="1" x14ac:dyDescent="0.35">
      <c r="A251" s="74"/>
      <c r="B251" s="74"/>
      <c r="C251" s="73"/>
      <c r="D251" s="74"/>
      <c r="E251" s="74"/>
      <c r="F251" s="74"/>
      <c r="G251" s="73"/>
      <c r="H251" s="74"/>
      <c r="I251" s="74"/>
      <c r="J251" s="74"/>
      <c r="K251" s="72"/>
      <c r="L251" s="73"/>
      <c r="M251" s="73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</row>
    <row r="252" spans="1:24" ht="30" customHeight="1" x14ac:dyDescent="0.35">
      <c r="A252" s="74"/>
      <c r="B252" s="74"/>
      <c r="C252" s="73"/>
      <c r="D252" s="74"/>
      <c r="E252" s="74"/>
      <c r="F252" s="74"/>
      <c r="G252" s="73"/>
      <c r="H252" s="74"/>
      <c r="I252" s="74"/>
      <c r="J252" s="74"/>
      <c r="K252" s="72"/>
      <c r="L252" s="73"/>
      <c r="M252" s="73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</row>
    <row r="253" spans="1:24" ht="30" customHeight="1" x14ac:dyDescent="0.35">
      <c r="A253" s="74"/>
      <c r="B253" s="74"/>
      <c r="C253" s="73"/>
      <c r="D253" s="74"/>
      <c r="E253" s="74"/>
      <c r="F253" s="74"/>
      <c r="G253" s="73"/>
      <c r="H253" s="74"/>
      <c r="I253" s="74"/>
      <c r="J253" s="74"/>
      <c r="K253" s="72"/>
      <c r="L253" s="73"/>
      <c r="M253" s="73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</row>
    <row r="254" spans="1:24" ht="30" customHeight="1" x14ac:dyDescent="0.35">
      <c r="A254" s="74"/>
      <c r="B254" s="74"/>
      <c r="C254" s="73"/>
      <c r="D254" s="74"/>
      <c r="E254" s="74"/>
      <c r="F254" s="74"/>
      <c r="G254" s="73"/>
      <c r="H254" s="74"/>
      <c r="I254" s="74"/>
      <c r="J254" s="74"/>
      <c r="K254" s="72"/>
      <c r="L254" s="73"/>
      <c r="M254" s="73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</row>
    <row r="255" spans="1:24" ht="30" customHeight="1" x14ac:dyDescent="0.35">
      <c r="A255" s="74"/>
      <c r="B255" s="74"/>
      <c r="C255" s="73"/>
      <c r="D255" s="74"/>
      <c r="E255" s="74"/>
      <c r="F255" s="74"/>
      <c r="G255" s="73"/>
      <c r="H255" s="74"/>
      <c r="I255" s="74"/>
      <c r="J255" s="74"/>
      <c r="K255" s="72"/>
      <c r="L255" s="73"/>
      <c r="M255" s="73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</row>
    <row r="256" spans="1:24" ht="30" customHeight="1" x14ac:dyDescent="0.35">
      <c r="A256" s="74"/>
      <c r="B256" s="74"/>
      <c r="C256" s="73"/>
      <c r="D256" s="74"/>
      <c r="E256" s="74"/>
      <c r="F256" s="74"/>
      <c r="G256" s="73"/>
      <c r="H256" s="74"/>
      <c r="I256" s="74"/>
      <c r="J256" s="74"/>
      <c r="K256" s="72"/>
      <c r="L256" s="73"/>
      <c r="M256" s="73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</row>
    <row r="257" spans="1:24" ht="30" customHeight="1" x14ac:dyDescent="0.35">
      <c r="A257" s="74"/>
      <c r="B257" s="74"/>
      <c r="C257" s="73"/>
      <c r="D257" s="74"/>
      <c r="E257" s="74"/>
      <c r="F257" s="74"/>
      <c r="G257" s="73"/>
      <c r="H257" s="74"/>
      <c r="I257" s="74"/>
      <c r="J257" s="74"/>
      <c r="K257" s="72"/>
      <c r="L257" s="73"/>
      <c r="M257" s="73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</row>
    <row r="258" spans="1:24" ht="30" customHeight="1" x14ac:dyDescent="0.35">
      <c r="A258" s="74"/>
      <c r="B258" s="74"/>
      <c r="C258" s="73"/>
      <c r="D258" s="74"/>
      <c r="E258" s="74"/>
      <c r="F258" s="74"/>
      <c r="G258" s="73"/>
      <c r="H258" s="74"/>
      <c r="I258" s="74"/>
      <c r="J258" s="74"/>
      <c r="K258" s="72"/>
      <c r="L258" s="73"/>
      <c r="M258" s="73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</row>
    <row r="259" spans="1:24" ht="30" customHeight="1" x14ac:dyDescent="0.35">
      <c r="A259" s="74"/>
      <c r="B259" s="74"/>
      <c r="C259" s="73"/>
      <c r="D259" s="74"/>
      <c r="E259" s="74"/>
      <c r="F259" s="74"/>
      <c r="G259" s="73"/>
      <c r="H259" s="74"/>
      <c r="I259" s="74"/>
      <c r="J259" s="74"/>
      <c r="K259" s="72"/>
      <c r="L259" s="73"/>
      <c r="M259" s="73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</row>
    <row r="260" spans="1:24" ht="30" customHeight="1" x14ac:dyDescent="0.35">
      <c r="A260" s="74"/>
      <c r="B260" s="74"/>
      <c r="C260" s="73"/>
      <c r="D260" s="74"/>
      <c r="E260" s="74"/>
      <c r="F260" s="74"/>
      <c r="G260" s="73"/>
      <c r="H260" s="74"/>
      <c r="I260" s="74"/>
      <c r="J260" s="74"/>
      <c r="K260" s="72"/>
      <c r="L260" s="73"/>
      <c r="M260" s="73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</row>
    <row r="261" spans="1:24" ht="30" customHeight="1" x14ac:dyDescent="0.35">
      <c r="A261" s="74"/>
      <c r="B261" s="74"/>
      <c r="C261" s="73"/>
      <c r="D261" s="74"/>
      <c r="E261" s="74"/>
      <c r="F261" s="74"/>
      <c r="G261" s="73"/>
      <c r="H261" s="74"/>
      <c r="I261" s="74"/>
      <c r="J261" s="74"/>
      <c r="K261" s="72"/>
      <c r="L261" s="73"/>
      <c r="M261" s="73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</row>
    <row r="262" spans="1:24" ht="30" customHeight="1" x14ac:dyDescent="0.35">
      <c r="A262" s="74"/>
      <c r="B262" s="74"/>
      <c r="C262" s="73"/>
      <c r="D262" s="74"/>
      <c r="E262" s="74"/>
      <c r="F262" s="74"/>
      <c r="G262" s="73"/>
      <c r="H262" s="74"/>
      <c r="I262" s="74"/>
      <c r="J262" s="74"/>
      <c r="K262" s="72"/>
      <c r="L262" s="73"/>
      <c r="M262" s="73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</row>
    <row r="263" spans="1:24" ht="30" customHeight="1" x14ac:dyDescent="0.35">
      <c r="A263" s="74"/>
      <c r="B263" s="74"/>
      <c r="C263" s="73"/>
      <c r="D263" s="74"/>
      <c r="E263" s="74"/>
      <c r="F263" s="74"/>
      <c r="G263" s="73"/>
      <c r="H263" s="74"/>
      <c r="I263" s="74"/>
      <c r="J263" s="74"/>
      <c r="K263" s="72"/>
      <c r="L263" s="73"/>
      <c r="M263" s="73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</row>
    <row r="264" spans="1:24" ht="30" customHeight="1" x14ac:dyDescent="0.35">
      <c r="A264" s="74"/>
      <c r="B264" s="74"/>
      <c r="C264" s="73"/>
      <c r="D264" s="74"/>
      <c r="E264" s="74"/>
      <c r="F264" s="74"/>
      <c r="G264" s="73"/>
      <c r="H264" s="74"/>
      <c r="I264" s="74"/>
      <c r="J264" s="74"/>
      <c r="K264" s="72"/>
      <c r="L264" s="73"/>
      <c r="M264" s="73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</row>
    <row r="265" spans="1:24" ht="30" customHeight="1" x14ac:dyDescent="0.35">
      <c r="A265" s="74"/>
      <c r="B265" s="74"/>
      <c r="C265" s="73"/>
      <c r="D265" s="74"/>
      <c r="E265" s="74"/>
      <c r="F265" s="74"/>
      <c r="G265" s="73"/>
      <c r="H265" s="74"/>
      <c r="I265" s="74"/>
      <c r="J265" s="74"/>
      <c r="K265" s="72"/>
      <c r="L265" s="73"/>
      <c r="M265" s="73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</row>
    <row r="266" spans="1:24" ht="30" customHeight="1" x14ac:dyDescent="0.35">
      <c r="A266" s="74"/>
      <c r="B266" s="74"/>
      <c r="C266" s="73"/>
      <c r="D266" s="74"/>
      <c r="E266" s="74"/>
      <c r="F266" s="74"/>
      <c r="G266" s="73"/>
      <c r="H266" s="74"/>
      <c r="I266" s="74"/>
      <c r="J266" s="74"/>
      <c r="K266" s="72"/>
      <c r="L266" s="73"/>
      <c r="M266" s="73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</row>
    <row r="267" spans="1:24" ht="30" customHeight="1" x14ac:dyDescent="0.35">
      <c r="A267" s="74"/>
      <c r="B267" s="74"/>
      <c r="C267" s="73"/>
      <c r="D267" s="74"/>
      <c r="E267" s="74"/>
      <c r="F267" s="74"/>
      <c r="G267" s="73"/>
      <c r="H267" s="74"/>
      <c r="I267" s="74"/>
      <c r="J267" s="74"/>
      <c r="K267" s="72"/>
      <c r="L267" s="73"/>
      <c r="M267" s="73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</row>
    <row r="268" spans="1:24" ht="30" customHeight="1" x14ac:dyDescent="0.35">
      <c r="A268" s="74"/>
      <c r="B268" s="74"/>
      <c r="C268" s="73"/>
      <c r="D268" s="74"/>
      <c r="E268" s="74"/>
      <c r="F268" s="74"/>
      <c r="G268" s="73"/>
      <c r="H268" s="74"/>
      <c r="I268" s="74"/>
      <c r="J268" s="74"/>
      <c r="K268" s="72"/>
      <c r="L268" s="73"/>
      <c r="M268" s="73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</row>
    <row r="269" spans="1:24" ht="30" customHeight="1" x14ac:dyDescent="0.35">
      <c r="A269" s="74"/>
      <c r="B269" s="74"/>
      <c r="C269" s="73"/>
      <c r="D269" s="74"/>
      <c r="E269" s="74"/>
      <c r="F269" s="74"/>
      <c r="G269" s="73"/>
      <c r="H269" s="74"/>
      <c r="I269" s="74"/>
      <c r="J269" s="74"/>
      <c r="K269" s="72"/>
      <c r="L269" s="73"/>
      <c r="M269" s="73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</row>
    <row r="270" spans="1:24" ht="30" customHeight="1" x14ac:dyDescent="0.35">
      <c r="A270" s="74"/>
      <c r="B270" s="74"/>
      <c r="C270" s="73"/>
      <c r="D270" s="74"/>
      <c r="E270" s="74"/>
      <c r="F270" s="74"/>
      <c r="G270" s="73"/>
      <c r="H270" s="74"/>
      <c r="I270" s="74"/>
      <c r="J270" s="74"/>
      <c r="K270" s="72"/>
      <c r="L270" s="73"/>
      <c r="M270" s="73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</row>
    <row r="271" spans="1:24" ht="30" customHeight="1" x14ac:dyDescent="0.35">
      <c r="A271" s="74"/>
      <c r="B271" s="74"/>
      <c r="C271" s="73"/>
      <c r="D271" s="74"/>
      <c r="E271" s="74"/>
      <c r="F271" s="74"/>
      <c r="G271" s="73"/>
      <c r="H271" s="74"/>
      <c r="I271" s="74"/>
      <c r="J271" s="74"/>
      <c r="K271" s="72"/>
      <c r="L271" s="73"/>
      <c r="M271" s="73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</row>
    <row r="272" spans="1:24" ht="30" customHeight="1" x14ac:dyDescent="0.35">
      <c r="A272" s="74"/>
      <c r="B272" s="74"/>
      <c r="C272" s="73"/>
      <c r="D272" s="74"/>
      <c r="E272" s="74"/>
      <c r="F272" s="74"/>
      <c r="G272" s="73"/>
      <c r="H272" s="74"/>
      <c r="I272" s="74"/>
      <c r="J272" s="74"/>
      <c r="K272" s="72"/>
      <c r="L272" s="73"/>
      <c r="M272" s="73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</row>
    <row r="273" spans="1:24" ht="30" customHeight="1" x14ac:dyDescent="0.35">
      <c r="A273" s="74"/>
      <c r="B273" s="74"/>
      <c r="C273" s="73"/>
      <c r="D273" s="74"/>
      <c r="E273" s="74"/>
      <c r="F273" s="74"/>
      <c r="G273" s="73"/>
      <c r="H273" s="74"/>
      <c r="I273" s="74"/>
      <c r="J273" s="74"/>
      <c r="K273" s="72"/>
      <c r="L273" s="73"/>
      <c r="M273" s="73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</row>
    <row r="274" spans="1:24" ht="30" customHeight="1" x14ac:dyDescent="0.35">
      <c r="A274" s="74"/>
      <c r="B274" s="74"/>
      <c r="C274" s="73"/>
      <c r="D274" s="74"/>
      <c r="E274" s="74"/>
      <c r="F274" s="74"/>
      <c r="G274" s="73"/>
      <c r="H274" s="74"/>
      <c r="I274" s="74"/>
      <c r="J274" s="74"/>
      <c r="K274" s="72"/>
      <c r="L274" s="73"/>
      <c r="M274" s="73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</row>
    <row r="275" spans="1:24" ht="30" customHeight="1" x14ac:dyDescent="0.35">
      <c r="A275" s="74"/>
      <c r="B275" s="74"/>
      <c r="C275" s="73"/>
      <c r="D275" s="74"/>
      <c r="E275" s="74"/>
      <c r="F275" s="74"/>
      <c r="G275" s="73"/>
      <c r="H275" s="74"/>
      <c r="I275" s="74"/>
      <c r="J275" s="74"/>
      <c r="K275" s="72"/>
      <c r="L275" s="73"/>
      <c r="M275" s="73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</row>
    <row r="276" spans="1:24" ht="30" customHeight="1" x14ac:dyDescent="0.35">
      <c r="A276" s="74"/>
      <c r="B276" s="74"/>
      <c r="C276" s="73"/>
      <c r="D276" s="74"/>
      <c r="E276" s="74"/>
      <c r="F276" s="74"/>
      <c r="G276" s="73"/>
      <c r="H276" s="74"/>
      <c r="I276" s="74"/>
      <c r="J276" s="74"/>
      <c r="K276" s="72"/>
      <c r="L276" s="73"/>
      <c r="M276" s="73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</row>
    <row r="277" spans="1:24" ht="30" customHeight="1" x14ac:dyDescent="0.35">
      <c r="A277" s="74"/>
      <c r="B277" s="74"/>
      <c r="C277" s="73"/>
      <c r="D277" s="74"/>
      <c r="E277" s="74"/>
      <c r="F277" s="74"/>
      <c r="G277" s="73"/>
      <c r="H277" s="74"/>
      <c r="I277" s="74"/>
      <c r="J277" s="74"/>
      <c r="K277" s="72"/>
      <c r="L277" s="73"/>
      <c r="M277" s="73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</row>
    <row r="278" spans="1:24" ht="30" customHeight="1" x14ac:dyDescent="0.35">
      <c r="A278" s="74"/>
      <c r="B278" s="74"/>
      <c r="C278" s="73"/>
      <c r="D278" s="74"/>
      <c r="E278" s="74"/>
      <c r="F278" s="74"/>
      <c r="G278" s="73"/>
      <c r="H278" s="74"/>
      <c r="I278" s="74"/>
      <c r="J278" s="74"/>
      <c r="K278" s="72"/>
      <c r="L278" s="73"/>
      <c r="M278" s="73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</row>
    <row r="279" spans="1:24" ht="30" customHeight="1" x14ac:dyDescent="0.35">
      <c r="A279" s="74"/>
      <c r="B279" s="74"/>
      <c r="C279" s="73"/>
      <c r="D279" s="74"/>
      <c r="E279" s="74"/>
      <c r="F279" s="74"/>
      <c r="G279" s="73"/>
      <c r="H279" s="74"/>
      <c r="I279" s="74"/>
      <c r="J279" s="74"/>
      <c r="K279" s="72"/>
      <c r="L279" s="73"/>
      <c r="M279" s="73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</row>
    <row r="280" spans="1:24" ht="30" customHeight="1" x14ac:dyDescent="0.35">
      <c r="A280" s="74"/>
      <c r="B280" s="74"/>
      <c r="C280" s="73"/>
      <c r="D280" s="74"/>
      <c r="E280" s="74"/>
      <c r="F280" s="74"/>
      <c r="G280" s="73"/>
      <c r="H280" s="74"/>
      <c r="I280" s="74"/>
      <c r="J280" s="74"/>
      <c r="K280" s="72"/>
      <c r="L280" s="73"/>
      <c r="M280" s="73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</row>
    <row r="281" spans="1:24" ht="30" customHeight="1" x14ac:dyDescent="0.35">
      <c r="A281" s="74"/>
      <c r="B281" s="74"/>
      <c r="C281" s="73"/>
      <c r="D281" s="74"/>
      <c r="E281" s="74"/>
      <c r="F281" s="74"/>
      <c r="G281" s="73"/>
      <c r="H281" s="74"/>
      <c r="I281" s="74"/>
      <c r="J281" s="74"/>
      <c r="K281" s="72"/>
      <c r="L281" s="73"/>
      <c r="M281" s="73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</row>
    <row r="282" spans="1:24" ht="30" customHeight="1" x14ac:dyDescent="0.35">
      <c r="A282" s="74"/>
      <c r="B282" s="74"/>
      <c r="C282" s="73"/>
      <c r="D282" s="74"/>
      <c r="E282" s="74"/>
      <c r="F282" s="74"/>
      <c r="G282" s="73"/>
      <c r="H282" s="74"/>
      <c r="I282" s="74"/>
      <c r="J282" s="74"/>
      <c r="K282" s="72"/>
      <c r="L282" s="73"/>
      <c r="M282" s="73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</row>
    <row r="283" spans="1:24" ht="30" customHeight="1" x14ac:dyDescent="0.35">
      <c r="A283" s="74"/>
      <c r="B283" s="74"/>
      <c r="C283" s="73"/>
      <c r="D283" s="74"/>
      <c r="E283" s="74"/>
      <c r="F283" s="74"/>
      <c r="G283" s="73"/>
      <c r="H283" s="74"/>
      <c r="I283" s="74"/>
      <c r="J283" s="74"/>
      <c r="K283" s="72"/>
      <c r="L283" s="73"/>
      <c r="M283" s="73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</row>
    <row r="284" spans="1:24" ht="30" customHeight="1" x14ac:dyDescent="0.35">
      <c r="A284" s="74"/>
      <c r="B284" s="74"/>
      <c r="C284" s="73"/>
      <c r="D284" s="74"/>
      <c r="E284" s="74"/>
      <c r="F284" s="74"/>
      <c r="G284" s="73"/>
      <c r="H284" s="74"/>
      <c r="I284" s="74"/>
      <c r="J284" s="74"/>
      <c r="K284" s="72"/>
      <c r="L284" s="73"/>
      <c r="M284" s="73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</row>
    <row r="285" spans="1:24" ht="30" customHeight="1" x14ac:dyDescent="0.35">
      <c r="A285" s="74"/>
      <c r="B285" s="74"/>
      <c r="C285" s="73"/>
      <c r="D285" s="74"/>
      <c r="E285" s="74"/>
      <c r="F285" s="74"/>
      <c r="G285" s="73"/>
      <c r="H285" s="74"/>
      <c r="I285" s="74"/>
      <c r="J285" s="74"/>
      <c r="K285" s="72"/>
      <c r="L285" s="73"/>
      <c r="M285" s="73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</row>
    <row r="286" spans="1:24" ht="30" customHeight="1" x14ac:dyDescent="0.35">
      <c r="A286" s="74"/>
      <c r="B286" s="74"/>
      <c r="C286" s="73"/>
      <c r="D286" s="74"/>
      <c r="E286" s="74"/>
      <c r="F286" s="74"/>
      <c r="G286" s="73"/>
      <c r="H286" s="74"/>
      <c r="I286" s="74"/>
      <c r="J286" s="74"/>
      <c r="K286" s="72"/>
      <c r="L286" s="73"/>
      <c r="M286" s="73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</row>
    <row r="287" spans="1:24" ht="30" customHeight="1" x14ac:dyDescent="0.35">
      <c r="A287" s="74"/>
      <c r="B287" s="74"/>
      <c r="C287" s="73"/>
      <c r="D287" s="74"/>
      <c r="E287" s="74"/>
      <c r="F287" s="74"/>
      <c r="G287" s="73"/>
      <c r="H287" s="74"/>
      <c r="I287" s="74"/>
      <c r="J287" s="74"/>
      <c r="K287" s="72"/>
      <c r="L287" s="73"/>
      <c r="M287" s="73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</row>
    <row r="288" spans="1:24" ht="30" customHeight="1" x14ac:dyDescent="0.35">
      <c r="A288" s="74"/>
      <c r="B288" s="74"/>
      <c r="C288" s="73"/>
      <c r="D288" s="74"/>
      <c r="E288" s="74"/>
      <c r="F288" s="74"/>
      <c r="G288" s="73"/>
      <c r="H288" s="74"/>
      <c r="I288" s="74"/>
      <c r="J288" s="74"/>
      <c r="K288" s="72"/>
      <c r="L288" s="73"/>
      <c r="M288" s="73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</row>
    <row r="289" spans="1:24" ht="30" customHeight="1" x14ac:dyDescent="0.35">
      <c r="A289" s="74"/>
      <c r="B289" s="74"/>
      <c r="C289" s="73"/>
      <c r="D289" s="74"/>
      <c r="E289" s="74"/>
      <c r="F289" s="74"/>
      <c r="G289" s="73"/>
      <c r="H289" s="74"/>
      <c r="I289" s="74"/>
      <c r="J289" s="74"/>
      <c r="K289" s="72"/>
      <c r="L289" s="73"/>
      <c r="M289" s="73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</row>
    <row r="290" spans="1:24" ht="30" customHeight="1" x14ac:dyDescent="0.35">
      <c r="A290" s="74"/>
      <c r="B290" s="74"/>
      <c r="C290" s="73"/>
      <c r="D290" s="74"/>
      <c r="E290" s="74"/>
      <c r="F290" s="74"/>
      <c r="G290" s="73"/>
      <c r="H290" s="74"/>
      <c r="I290" s="74"/>
      <c r="J290" s="74"/>
      <c r="K290" s="72"/>
      <c r="L290" s="73"/>
      <c r="M290" s="73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</row>
    <row r="291" spans="1:24" ht="30" customHeight="1" x14ac:dyDescent="0.35">
      <c r="A291" s="74"/>
      <c r="B291" s="74"/>
      <c r="C291" s="73"/>
      <c r="D291" s="74"/>
      <c r="E291" s="74"/>
      <c r="F291" s="74"/>
      <c r="G291" s="73"/>
      <c r="H291" s="74"/>
      <c r="I291" s="74"/>
      <c r="J291" s="74"/>
      <c r="K291" s="72"/>
      <c r="L291" s="73"/>
      <c r="M291" s="73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</row>
    <row r="292" spans="1:24" ht="30" customHeight="1" x14ac:dyDescent="0.35">
      <c r="A292" s="74"/>
      <c r="B292" s="74"/>
      <c r="C292" s="73"/>
      <c r="D292" s="74"/>
      <c r="E292" s="74"/>
      <c r="F292" s="74"/>
      <c r="G292" s="73"/>
      <c r="H292" s="74"/>
      <c r="I292" s="74"/>
      <c r="J292" s="74"/>
      <c r="K292" s="72"/>
      <c r="L292" s="73"/>
      <c r="M292" s="73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1:24" ht="30" customHeight="1" x14ac:dyDescent="0.35">
      <c r="A293" s="74"/>
      <c r="B293" s="74"/>
      <c r="C293" s="73"/>
      <c r="D293" s="74"/>
      <c r="E293" s="74"/>
      <c r="F293" s="74"/>
      <c r="G293" s="73"/>
      <c r="H293" s="74"/>
      <c r="I293" s="74"/>
      <c r="J293" s="74"/>
      <c r="K293" s="72"/>
      <c r="L293" s="73"/>
      <c r="M293" s="73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</row>
    <row r="294" spans="1:24" ht="30" customHeight="1" x14ac:dyDescent="0.35">
      <c r="A294" s="74"/>
      <c r="B294" s="74"/>
      <c r="C294" s="73"/>
      <c r="D294" s="74"/>
      <c r="E294" s="74"/>
      <c r="F294" s="74"/>
      <c r="G294" s="73"/>
      <c r="H294" s="74"/>
      <c r="I294" s="74"/>
      <c r="J294" s="74"/>
      <c r="K294" s="72"/>
      <c r="L294" s="73"/>
      <c r="M294" s="73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</row>
    <row r="295" spans="1:24" ht="30" customHeight="1" x14ac:dyDescent="0.35">
      <c r="A295" s="74"/>
      <c r="B295" s="74"/>
      <c r="C295" s="73"/>
      <c r="D295" s="74"/>
      <c r="E295" s="74"/>
      <c r="F295" s="74"/>
      <c r="G295" s="73"/>
      <c r="H295" s="74"/>
      <c r="I295" s="74"/>
      <c r="J295" s="74"/>
      <c r="K295" s="72"/>
      <c r="L295" s="73"/>
      <c r="M295" s="73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</row>
    <row r="296" spans="1:24" ht="30" customHeight="1" x14ac:dyDescent="0.35">
      <c r="A296" s="74"/>
      <c r="B296" s="74"/>
      <c r="C296" s="73"/>
      <c r="D296" s="74"/>
      <c r="E296" s="74"/>
      <c r="F296" s="74"/>
      <c r="G296" s="73"/>
      <c r="H296" s="74"/>
      <c r="I296" s="74"/>
      <c r="J296" s="74"/>
      <c r="K296" s="72"/>
      <c r="L296" s="73"/>
      <c r="M296" s="73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</row>
    <row r="297" spans="1:24" ht="30" customHeight="1" x14ac:dyDescent="0.35">
      <c r="A297" s="74"/>
      <c r="B297" s="74"/>
      <c r="C297" s="73"/>
      <c r="D297" s="74"/>
      <c r="E297" s="74"/>
      <c r="F297" s="74"/>
      <c r="G297" s="73"/>
      <c r="H297" s="74"/>
      <c r="I297" s="74"/>
      <c r="J297" s="74"/>
      <c r="K297" s="72"/>
      <c r="L297" s="73"/>
      <c r="M297" s="73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</row>
    <row r="298" spans="1:24" ht="30" customHeight="1" x14ac:dyDescent="0.35">
      <c r="A298" s="74"/>
      <c r="B298" s="74"/>
      <c r="C298" s="73"/>
      <c r="D298" s="74"/>
      <c r="E298" s="74"/>
      <c r="F298" s="74"/>
      <c r="G298" s="73"/>
      <c r="H298" s="74"/>
      <c r="I298" s="74"/>
      <c r="J298" s="74"/>
      <c r="K298" s="72"/>
      <c r="L298" s="73"/>
      <c r="M298" s="73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</row>
    <row r="299" spans="1:24" ht="30" customHeight="1" x14ac:dyDescent="0.35">
      <c r="A299" s="74"/>
      <c r="B299" s="74"/>
      <c r="C299" s="73"/>
      <c r="D299" s="74"/>
      <c r="E299" s="74"/>
      <c r="F299" s="74"/>
      <c r="G299" s="73"/>
      <c r="H299" s="74"/>
      <c r="I299" s="74"/>
      <c r="J299" s="74"/>
      <c r="K299" s="72"/>
      <c r="L299" s="73"/>
      <c r="M299" s="73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</row>
    <row r="300" spans="1:24" ht="30" customHeight="1" x14ac:dyDescent="0.35">
      <c r="A300" s="74"/>
      <c r="B300" s="74"/>
      <c r="C300" s="73"/>
      <c r="D300" s="74"/>
      <c r="E300" s="74"/>
      <c r="F300" s="74"/>
      <c r="G300" s="73"/>
      <c r="H300" s="74"/>
      <c r="I300" s="74"/>
      <c r="J300" s="74"/>
      <c r="K300" s="72"/>
      <c r="L300" s="73"/>
      <c r="M300" s="73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</row>
    <row r="301" spans="1:24" ht="30" customHeight="1" x14ac:dyDescent="0.35">
      <c r="A301" s="74"/>
      <c r="B301" s="74"/>
      <c r="C301" s="73"/>
      <c r="D301" s="74"/>
      <c r="E301" s="74"/>
      <c r="F301" s="74"/>
      <c r="G301" s="73"/>
      <c r="H301" s="74"/>
      <c r="I301" s="74"/>
      <c r="J301" s="74"/>
      <c r="K301" s="72"/>
      <c r="L301" s="73"/>
      <c r="M301" s="73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</row>
    <row r="302" spans="1:24" ht="30" customHeight="1" x14ac:dyDescent="0.35">
      <c r="A302" s="74"/>
      <c r="B302" s="74"/>
      <c r="C302" s="73"/>
      <c r="D302" s="74"/>
      <c r="E302" s="74"/>
      <c r="F302" s="74"/>
      <c r="G302" s="73"/>
      <c r="H302" s="74"/>
      <c r="I302" s="74"/>
      <c r="J302" s="74"/>
      <c r="K302" s="72"/>
      <c r="L302" s="73"/>
      <c r="M302" s="73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</row>
    <row r="303" spans="1:24" ht="30" customHeight="1" x14ac:dyDescent="0.35">
      <c r="A303" s="74"/>
      <c r="B303" s="74"/>
      <c r="C303" s="73"/>
      <c r="D303" s="74"/>
      <c r="E303" s="74"/>
      <c r="F303" s="74"/>
      <c r="G303" s="73"/>
      <c r="H303" s="74"/>
      <c r="I303" s="74"/>
      <c r="J303" s="74"/>
      <c r="K303" s="72"/>
      <c r="L303" s="73"/>
      <c r="M303" s="73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</row>
    <row r="304" spans="1:24" ht="30" customHeight="1" x14ac:dyDescent="0.35">
      <c r="A304" s="74"/>
      <c r="B304" s="74"/>
      <c r="C304" s="73"/>
      <c r="D304" s="74"/>
      <c r="E304" s="74"/>
      <c r="F304" s="74"/>
      <c r="G304" s="73"/>
      <c r="H304" s="74"/>
      <c r="I304" s="74"/>
      <c r="J304" s="74"/>
      <c r="K304" s="72"/>
      <c r="L304" s="73"/>
      <c r="M304" s="73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</row>
    <row r="305" spans="1:24" ht="30" customHeight="1" x14ac:dyDescent="0.35">
      <c r="A305" s="74"/>
      <c r="B305" s="74"/>
      <c r="C305" s="73"/>
      <c r="D305" s="74"/>
      <c r="E305" s="74"/>
      <c r="F305" s="74"/>
      <c r="G305" s="73"/>
      <c r="H305" s="74"/>
      <c r="I305" s="74"/>
      <c r="J305" s="74"/>
      <c r="K305" s="72"/>
      <c r="L305" s="73"/>
      <c r="M305" s="73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1:24" ht="30" customHeight="1" x14ac:dyDescent="0.35">
      <c r="A306" s="74"/>
      <c r="B306" s="74"/>
      <c r="C306" s="73"/>
      <c r="D306" s="74"/>
      <c r="E306" s="74"/>
      <c r="F306" s="74"/>
      <c r="G306" s="73"/>
      <c r="H306" s="74"/>
      <c r="I306" s="74"/>
      <c r="J306" s="74"/>
      <c r="K306" s="72"/>
      <c r="L306" s="73"/>
      <c r="M306" s="73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</row>
    <row r="307" spans="1:24" ht="30" customHeight="1" x14ac:dyDescent="0.35">
      <c r="A307" s="74"/>
      <c r="B307" s="74"/>
      <c r="C307" s="73"/>
      <c r="D307" s="74"/>
      <c r="E307" s="74"/>
      <c r="F307" s="74"/>
      <c r="G307" s="73"/>
      <c r="H307" s="74"/>
      <c r="I307" s="74"/>
      <c r="J307" s="74"/>
      <c r="K307" s="72"/>
      <c r="L307" s="73"/>
      <c r="M307" s="73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</row>
    <row r="308" spans="1:24" ht="30" customHeight="1" x14ac:dyDescent="0.35">
      <c r="A308" s="74"/>
      <c r="B308" s="74"/>
      <c r="C308" s="73"/>
      <c r="D308" s="74"/>
      <c r="E308" s="74"/>
      <c r="F308" s="74"/>
      <c r="G308" s="73"/>
      <c r="H308" s="74"/>
      <c r="I308" s="74"/>
      <c r="J308" s="74"/>
      <c r="K308" s="72"/>
      <c r="L308" s="73"/>
      <c r="M308" s="73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</row>
    <row r="321" s="11" customFormat="1" ht="30" customHeight="1" x14ac:dyDescent="0.35"/>
    <row r="322" s="11" customFormat="1" ht="30" customHeight="1" x14ac:dyDescent="0.35"/>
    <row r="323" s="11" customFormat="1" ht="30" customHeight="1" x14ac:dyDescent="0.35"/>
    <row r="324" s="11" customFormat="1" ht="30" customHeight="1" x14ac:dyDescent="0.35"/>
    <row r="325" s="11" customFormat="1" ht="30" customHeight="1" x14ac:dyDescent="0.35"/>
    <row r="326" s="11" customFormat="1" ht="30" customHeight="1" x14ac:dyDescent="0.35"/>
    <row r="327" s="11" customFormat="1" ht="30" customHeight="1" x14ac:dyDescent="0.35"/>
    <row r="328" s="11" customFormat="1" ht="30" customHeight="1" x14ac:dyDescent="0.35"/>
    <row r="329" s="11" customFormat="1" ht="30" customHeight="1" x14ac:dyDescent="0.35"/>
    <row r="330" s="11" customFormat="1" ht="30" customHeight="1" x14ac:dyDescent="0.35"/>
    <row r="331" s="11" customFormat="1" ht="30" customHeight="1" x14ac:dyDescent="0.35"/>
    <row r="332" s="11" customFormat="1" ht="30" customHeight="1" x14ac:dyDescent="0.35"/>
    <row r="333" s="11" customFormat="1" ht="30" customHeight="1" x14ac:dyDescent="0.35"/>
    <row r="334" s="11" customFormat="1" ht="30" customHeight="1" x14ac:dyDescent="0.35"/>
    <row r="335" s="11" customFormat="1" ht="30" customHeight="1" x14ac:dyDescent="0.35"/>
    <row r="336" s="11" customFormat="1" ht="30" customHeight="1" x14ac:dyDescent="0.35"/>
    <row r="337" s="11" customFormat="1" ht="30" customHeight="1" x14ac:dyDescent="0.35"/>
    <row r="338" s="11" customFormat="1" ht="30" customHeight="1" x14ac:dyDescent="0.35"/>
    <row r="339" s="11" customFormat="1" ht="30" customHeight="1" x14ac:dyDescent="0.35"/>
    <row r="340" s="11" customFormat="1" ht="30" customHeight="1" x14ac:dyDescent="0.35"/>
    <row r="341" s="11" customFormat="1" ht="30" customHeight="1" x14ac:dyDescent="0.35"/>
    <row r="342" s="11" customFormat="1" ht="30" customHeight="1" x14ac:dyDescent="0.35"/>
    <row r="343" s="11" customFormat="1" ht="30" customHeight="1" x14ac:dyDescent="0.35"/>
    <row r="344" s="11" customFormat="1" ht="30" customHeight="1" x14ac:dyDescent="0.35"/>
    <row r="345" s="11" customFormat="1" ht="30" customHeight="1" x14ac:dyDescent="0.35"/>
    <row r="346" s="11" customFormat="1" ht="30" customHeight="1" x14ac:dyDescent="0.35"/>
    <row r="347" s="11" customFormat="1" ht="30" customHeight="1" x14ac:dyDescent="0.35"/>
    <row r="348" s="11" customFormat="1" ht="30" customHeight="1" x14ac:dyDescent="0.35"/>
    <row r="349" s="11" customFormat="1" ht="30" customHeight="1" x14ac:dyDescent="0.35"/>
    <row r="350" s="11" customFormat="1" ht="30" customHeight="1" x14ac:dyDescent="0.35"/>
    <row r="351" s="11" customFormat="1" ht="30" customHeight="1" x14ac:dyDescent="0.35"/>
    <row r="352" s="11" customFormat="1" ht="30" customHeight="1" x14ac:dyDescent="0.35"/>
    <row r="353" s="11" customFormat="1" ht="30" customHeight="1" x14ac:dyDescent="0.35"/>
    <row r="354" s="11" customFormat="1" ht="30" customHeight="1" x14ac:dyDescent="0.35"/>
    <row r="355" s="11" customFormat="1" ht="30" customHeight="1" x14ac:dyDescent="0.35"/>
    <row r="356" s="11" customFormat="1" ht="30" customHeight="1" x14ac:dyDescent="0.35"/>
    <row r="357" s="11" customFormat="1" ht="30" customHeight="1" x14ac:dyDescent="0.35"/>
    <row r="358" s="11" customFormat="1" ht="30" customHeight="1" x14ac:dyDescent="0.35"/>
    <row r="359" s="11" customFormat="1" ht="30" customHeight="1" x14ac:dyDescent="0.35"/>
    <row r="360" s="11" customFormat="1" ht="30" customHeight="1" x14ac:dyDescent="0.35"/>
    <row r="361" s="11" customFormat="1" ht="30" customHeight="1" x14ac:dyDescent="0.35"/>
    <row r="362" s="11" customFormat="1" ht="30" customHeight="1" x14ac:dyDescent="0.35"/>
    <row r="363" s="11" customFormat="1" ht="30" customHeight="1" x14ac:dyDescent="0.35"/>
    <row r="364" s="11" customFormat="1" ht="30" customHeight="1" x14ac:dyDescent="0.35"/>
    <row r="365" s="11" customFormat="1" ht="30" customHeight="1" x14ac:dyDescent="0.35"/>
    <row r="366" s="11" customFormat="1" ht="30" customHeight="1" x14ac:dyDescent="0.35"/>
    <row r="367" s="11" customFormat="1" ht="30" customHeight="1" x14ac:dyDescent="0.35"/>
    <row r="368" s="11" customFormat="1" ht="30" customHeight="1" x14ac:dyDescent="0.35"/>
    <row r="369" s="11" customFormat="1" ht="30" customHeight="1" x14ac:dyDescent="0.35"/>
    <row r="370" s="11" customFormat="1" ht="30" customHeight="1" x14ac:dyDescent="0.35"/>
    <row r="371" s="11" customFormat="1" ht="30" customHeight="1" x14ac:dyDescent="0.35"/>
    <row r="372" s="11" customFormat="1" ht="30" customHeight="1" x14ac:dyDescent="0.35"/>
    <row r="373" s="11" customFormat="1" ht="30" customHeight="1" x14ac:dyDescent="0.35"/>
    <row r="374" s="11" customFormat="1" ht="30" customHeight="1" x14ac:dyDescent="0.35"/>
    <row r="375" s="11" customFormat="1" ht="30" customHeight="1" x14ac:dyDescent="0.35"/>
    <row r="376" s="11" customFormat="1" ht="30" customHeight="1" x14ac:dyDescent="0.35"/>
    <row r="377" s="11" customFormat="1" ht="30" customHeight="1" x14ac:dyDescent="0.35"/>
    <row r="378" s="11" customFormat="1" ht="30" customHeight="1" x14ac:dyDescent="0.35"/>
    <row r="379" s="11" customFormat="1" ht="30" customHeight="1" x14ac:dyDescent="0.35"/>
    <row r="380" s="11" customFormat="1" ht="30" customHeight="1" x14ac:dyDescent="0.35"/>
    <row r="381" s="11" customFormat="1" ht="30" customHeight="1" x14ac:dyDescent="0.35"/>
    <row r="382" s="11" customFormat="1" ht="30" customHeight="1" x14ac:dyDescent="0.35"/>
    <row r="383" s="11" customFormat="1" ht="30" customHeight="1" x14ac:dyDescent="0.35"/>
    <row r="384" s="11" customFormat="1" ht="30" customHeight="1" x14ac:dyDescent="0.35"/>
    <row r="385" s="11" customFormat="1" ht="30" customHeight="1" x14ac:dyDescent="0.35"/>
    <row r="386" s="11" customFormat="1" ht="30" customHeight="1" x14ac:dyDescent="0.35"/>
    <row r="387" s="11" customFormat="1" ht="30" customHeight="1" x14ac:dyDescent="0.35"/>
    <row r="388" s="11" customFormat="1" ht="30" customHeight="1" x14ac:dyDescent="0.35"/>
    <row r="389" s="11" customFormat="1" ht="30" customHeight="1" x14ac:dyDescent="0.35"/>
    <row r="390" s="11" customFormat="1" ht="30" customHeight="1" x14ac:dyDescent="0.35"/>
    <row r="391" s="11" customFormat="1" ht="30" customHeight="1" x14ac:dyDescent="0.35"/>
    <row r="392" s="11" customFormat="1" ht="30" customHeight="1" x14ac:dyDescent="0.35"/>
    <row r="393" s="11" customFormat="1" ht="30" customHeight="1" x14ac:dyDescent="0.35"/>
    <row r="394" s="11" customFormat="1" ht="30" customHeight="1" x14ac:dyDescent="0.35"/>
    <row r="395" s="11" customFormat="1" ht="30" customHeight="1" x14ac:dyDescent="0.35"/>
    <row r="396" s="11" customFormat="1" ht="30" customHeight="1" x14ac:dyDescent="0.35"/>
    <row r="397" s="11" customFormat="1" ht="30" customHeight="1" x14ac:dyDescent="0.35"/>
    <row r="398" s="11" customFormat="1" ht="30" customHeight="1" x14ac:dyDescent="0.35"/>
    <row r="399" s="11" customFormat="1" ht="30" customHeight="1" x14ac:dyDescent="0.35"/>
    <row r="400" s="11" customFormat="1" ht="30" customHeight="1" x14ac:dyDescent="0.35"/>
    <row r="401" s="11" customFormat="1" ht="30" customHeight="1" x14ac:dyDescent="0.35"/>
    <row r="402" s="11" customFormat="1" ht="30" customHeight="1" x14ac:dyDescent="0.35"/>
    <row r="403" s="11" customFormat="1" ht="30" customHeight="1" x14ac:dyDescent="0.35"/>
    <row r="404" s="11" customFormat="1" ht="30" customHeight="1" x14ac:dyDescent="0.35"/>
    <row r="405" s="11" customFormat="1" ht="30" customHeight="1" x14ac:dyDescent="0.35"/>
    <row r="406" s="11" customFormat="1" ht="30" customHeight="1" x14ac:dyDescent="0.35"/>
    <row r="407" s="11" customFormat="1" ht="30" customHeight="1" x14ac:dyDescent="0.35"/>
    <row r="408" s="11" customFormat="1" ht="30" customHeight="1" x14ac:dyDescent="0.35"/>
    <row r="409" s="11" customFormat="1" ht="30" customHeight="1" x14ac:dyDescent="0.35"/>
    <row r="410" s="11" customFormat="1" ht="30" customHeight="1" x14ac:dyDescent="0.35"/>
    <row r="411" s="11" customFormat="1" ht="30" customHeight="1" x14ac:dyDescent="0.35"/>
    <row r="412" s="11" customFormat="1" ht="30" customHeight="1" x14ac:dyDescent="0.35"/>
    <row r="413" s="11" customFormat="1" ht="30" customHeight="1" x14ac:dyDescent="0.35"/>
    <row r="414" s="11" customFormat="1" ht="30" customHeight="1" x14ac:dyDescent="0.35"/>
    <row r="415" s="11" customFormat="1" ht="30" customHeight="1" x14ac:dyDescent="0.35"/>
    <row r="416" s="11" customFormat="1" ht="30" customHeight="1" x14ac:dyDescent="0.35"/>
    <row r="417" s="11" customFormat="1" ht="30" customHeight="1" x14ac:dyDescent="0.35"/>
    <row r="418" s="11" customFormat="1" ht="30" customHeight="1" x14ac:dyDescent="0.35"/>
    <row r="419" s="11" customFormat="1" ht="30" customHeight="1" x14ac:dyDescent="0.35"/>
    <row r="420" s="11" customFormat="1" ht="30" customHeight="1" x14ac:dyDescent="0.35"/>
    <row r="421" s="11" customFormat="1" ht="30" customHeight="1" x14ac:dyDescent="0.35"/>
    <row r="422" s="11" customFormat="1" ht="30" customHeight="1" x14ac:dyDescent="0.35"/>
    <row r="423" s="11" customFormat="1" ht="30" customHeight="1" x14ac:dyDescent="0.35"/>
    <row r="424" s="11" customFormat="1" ht="30" customHeight="1" x14ac:dyDescent="0.35"/>
    <row r="425" s="11" customFormat="1" ht="30" customHeight="1" x14ac:dyDescent="0.35"/>
    <row r="426" s="11" customFormat="1" ht="30" customHeight="1" x14ac:dyDescent="0.35"/>
    <row r="427" s="11" customFormat="1" ht="30" customHeight="1" x14ac:dyDescent="0.35"/>
    <row r="428" s="11" customFormat="1" ht="30" customHeight="1" x14ac:dyDescent="0.35"/>
    <row r="429" s="11" customFormat="1" ht="30" customHeight="1" x14ac:dyDescent="0.35"/>
    <row r="430" s="11" customFormat="1" ht="30" customHeight="1" x14ac:dyDescent="0.35"/>
    <row r="431" s="11" customFormat="1" ht="30" customHeight="1" x14ac:dyDescent="0.35"/>
    <row r="432" s="11" customFormat="1" ht="30" customHeight="1" x14ac:dyDescent="0.35"/>
    <row r="433" s="11" customFormat="1" ht="30" customHeight="1" x14ac:dyDescent="0.35"/>
    <row r="434" s="11" customFormat="1" ht="30" customHeight="1" x14ac:dyDescent="0.35"/>
    <row r="435" s="11" customFormat="1" ht="30" customHeight="1" x14ac:dyDescent="0.35"/>
    <row r="436" s="11" customFormat="1" ht="30" customHeight="1" x14ac:dyDescent="0.35"/>
    <row r="437" s="11" customFormat="1" ht="30" customHeight="1" x14ac:dyDescent="0.35"/>
    <row r="438" s="11" customFormat="1" ht="30" customHeight="1" x14ac:dyDescent="0.35"/>
    <row r="439" s="11" customFormat="1" ht="30" customHeight="1" x14ac:dyDescent="0.35"/>
    <row r="440" s="11" customFormat="1" ht="30" customHeight="1" x14ac:dyDescent="0.35"/>
    <row r="441" s="11" customFormat="1" ht="30" customHeight="1" x14ac:dyDescent="0.35"/>
    <row r="442" s="11" customFormat="1" ht="30" customHeight="1" x14ac:dyDescent="0.35"/>
    <row r="443" s="11" customFormat="1" ht="30" customHeight="1" x14ac:dyDescent="0.35"/>
    <row r="444" s="11" customFormat="1" ht="30" customHeight="1" x14ac:dyDescent="0.35"/>
    <row r="445" s="11" customFormat="1" ht="30" customHeight="1" x14ac:dyDescent="0.35"/>
    <row r="446" s="11" customFormat="1" ht="30" customHeight="1" x14ac:dyDescent="0.35"/>
    <row r="447" s="11" customFormat="1" ht="30" customHeight="1" x14ac:dyDescent="0.35"/>
    <row r="448" s="11" customFormat="1" ht="30" customHeight="1" x14ac:dyDescent="0.35"/>
    <row r="449" s="11" customFormat="1" ht="30" customHeight="1" x14ac:dyDescent="0.35"/>
    <row r="450" s="11" customFormat="1" ht="30" customHeight="1" x14ac:dyDescent="0.35"/>
    <row r="451" s="11" customFormat="1" ht="30" customHeight="1" x14ac:dyDescent="0.35"/>
    <row r="452" s="11" customFormat="1" ht="30" customHeight="1" x14ac:dyDescent="0.35"/>
    <row r="453" s="11" customFormat="1" ht="30" customHeight="1" x14ac:dyDescent="0.35"/>
    <row r="454" s="11" customFormat="1" ht="30" customHeight="1" x14ac:dyDescent="0.35"/>
    <row r="455" s="11" customFormat="1" ht="30" customHeight="1" x14ac:dyDescent="0.35"/>
    <row r="456" s="11" customFormat="1" ht="30" customHeight="1" x14ac:dyDescent="0.35"/>
    <row r="457" s="11" customFormat="1" ht="30" customHeight="1" x14ac:dyDescent="0.35"/>
    <row r="458" s="11" customFormat="1" ht="30" customHeight="1" x14ac:dyDescent="0.35"/>
    <row r="459" s="11" customFormat="1" ht="30" customHeight="1" x14ac:dyDescent="0.35"/>
    <row r="460" s="11" customFormat="1" ht="30" customHeight="1" x14ac:dyDescent="0.35"/>
    <row r="461" s="11" customFormat="1" ht="30" customHeight="1" x14ac:dyDescent="0.35"/>
    <row r="462" s="11" customFormat="1" ht="30" customHeight="1" x14ac:dyDescent="0.35"/>
    <row r="463" s="11" customFormat="1" ht="30" customHeight="1" x14ac:dyDescent="0.35"/>
    <row r="464" s="11" customFormat="1" ht="30" customHeight="1" x14ac:dyDescent="0.35"/>
    <row r="465" s="11" customFormat="1" ht="30" customHeight="1" x14ac:dyDescent="0.35"/>
    <row r="466" s="11" customFormat="1" ht="30" customHeight="1" x14ac:dyDescent="0.35"/>
    <row r="467" s="11" customFormat="1" ht="30" customHeight="1" x14ac:dyDescent="0.35"/>
    <row r="468" s="11" customFormat="1" ht="30" customHeight="1" x14ac:dyDescent="0.35"/>
    <row r="469" s="11" customFormat="1" ht="30" customHeight="1" x14ac:dyDescent="0.35"/>
    <row r="470" s="11" customFormat="1" ht="30" customHeight="1" x14ac:dyDescent="0.35"/>
    <row r="471" s="11" customFormat="1" ht="30" customHeight="1" x14ac:dyDescent="0.35"/>
    <row r="472" s="11" customFormat="1" ht="30" customHeight="1" x14ac:dyDescent="0.35"/>
    <row r="473" s="11" customFormat="1" ht="30" customHeight="1" x14ac:dyDescent="0.35"/>
    <row r="474" s="11" customFormat="1" ht="30" customHeight="1" x14ac:dyDescent="0.35"/>
    <row r="475" s="11" customFormat="1" ht="30" customHeight="1" x14ac:dyDescent="0.35"/>
    <row r="476" s="11" customFormat="1" ht="30" customHeight="1" x14ac:dyDescent="0.35"/>
    <row r="477" s="11" customFormat="1" ht="30" customHeight="1" x14ac:dyDescent="0.35"/>
    <row r="478" s="11" customFormat="1" ht="30" customHeight="1" x14ac:dyDescent="0.35"/>
    <row r="479" s="11" customFormat="1" ht="30" customHeight="1" x14ac:dyDescent="0.35"/>
    <row r="480" s="11" customFormat="1" ht="30" customHeight="1" x14ac:dyDescent="0.35"/>
    <row r="481" s="11" customFormat="1" ht="30" customHeight="1" x14ac:dyDescent="0.35"/>
    <row r="482" s="11" customFormat="1" ht="30" customHeight="1" x14ac:dyDescent="0.35"/>
    <row r="483" s="11" customFormat="1" ht="30" customHeight="1" x14ac:dyDescent="0.35"/>
    <row r="484" s="11" customFormat="1" ht="30" customHeight="1" x14ac:dyDescent="0.35"/>
    <row r="485" s="11" customFormat="1" ht="30" customHeight="1" x14ac:dyDescent="0.35"/>
    <row r="486" s="11" customFormat="1" ht="30" customHeight="1" x14ac:dyDescent="0.35"/>
    <row r="487" s="11" customFormat="1" ht="30" customHeight="1" x14ac:dyDescent="0.35"/>
    <row r="488" s="11" customFormat="1" ht="30" customHeight="1" x14ac:dyDescent="0.35"/>
    <row r="489" s="11" customFormat="1" ht="30" customHeight="1" x14ac:dyDescent="0.35"/>
    <row r="490" s="11" customFormat="1" ht="30" customHeight="1" x14ac:dyDescent="0.35"/>
    <row r="491" s="11" customFormat="1" ht="30" customHeight="1" x14ac:dyDescent="0.35"/>
    <row r="492" s="11" customFormat="1" ht="30" customHeight="1" x14ac:dyDescent="0.35"/>
    <row r="493" s="11" customFormat="1" ht="30" customHeight="1" x14ac:dyDescent="0.35"/>
    <row r="494" s="11" customFormat="1" ht="30" customHeight="1" x14ac:dyDescent="0.35"/>
    <row r="495" s="11" customFormat="1" ht="30" customHeight="1" x14ac:dyDescent="0.35"/>
    <row r="496" s="11" customFormat="1" ht="30" customHeight="1" x14ac:dyDescent="0.35"/>
    <row r="497" s="11" customFormat="1" ht="30" customHeight="1" x14ac:dyDescent="0.35"/>
    <row r="498" s="11" customFormat="1" ht="30" customHeight="1" x14ac:dyDescent="0.35"/>
    <row r="499" s="11" customFormat="1" ht="30" customHeight="1" x14ac:dyDescent="0.35"/>
    <row r="500" s="11" customFormat="1" ht="30" customHeight="1" x14ac:dyDescent="0.35"/>
    <row r="501" s="11" customFormat="1" ht="30" customHeight="1" x14ac:dyDescent="0.35"/>
    <row r="502" s="11" customFormat="1" ht="30" customHeight="1" x14ac:dyDescent="0.35"/>
    <row r="503" s="11" customFormat="1" ht="30" customHeight="1" x14ac:dyDescent="0.35"/>
    <row r="504" s="11" customFormat="1" ht="30" customHeight="1" x14ac:dyDescent="0.35"/>
    <row r="505" s="11" customFormat="1" ht="30" customHeight="1" x14ac:dyDescent="0.35"/>
    <row r="506" s="11" customFormat="1" ht="30" customHeight="1" x14ac:dyDescent="0.35"/>
    <row r="507" s="11" customFormat="1" ht="30" customHeight="1" x14ac:dyDescent="0.35"/>
    <row r="508" s="11" customFormat="1" ht="30" customHeight="1" x14ac:dyDescent="0.35"/>
    <row r="509" s="11" customFormat="1" ht="30" customHeight="1" x14ac:dyDescent="0.35"/>
    <row r="510" s="11" customFormat="1" ht="30" customHeight="1" x14ac:dyDescent="0.35"/>
    <row r="511" s="11" customFormat="1" ht="30" customHeight="1" x14ac:dyDescent="0.35"/>
    <row r="512" s="11" customFormat="1" ht="30" customHeight="1" x14ac:dyDescent="0.35"/>
    <row r="513" s="11" customFormat="1" ht="30" customHeight="1" x14ac:dyDescent="0.35"/>
    <row r="514" s="11" customFormat="1" ht="30" customHeight="1" x14ac:dyDescent="0.35"/>
    <row r="515" s="11" customFormat="1" ht="30" customHeight="1" x14ac:dyDescent="0.35"/>
    <row r="516" s="11" customFormat="1" ht="30" customHeight="1" x14ac:dyDescent="0.35"/>
    <row r="517" s="11" customFormat="1" ht="30" customHeight="1" x14ac:dyDescent="0.35"/>
    <row r="518" s="11" customFormat="1" ht="30" customHeight="1" x14ac:dyDescent="0.35"/>
    <row r="519" s="11" customFormat="1" ht="30" customHeight="1" x14ac:dyDescent="0.35"/>
    <row r="520" s="11" customFormat="1" ht="30" customHeight="1" x14ac:dyDescent="0.35"/>
    <row r="521" s="11" customFormat="1" ht="30" customHeight="1" x14ac:dyDescent="0.35"/>
    <row r="522" s="11" customFormat="1" ht="30" customHeight="1" x14ac:dyDescent="0.35"/>
    <row r="523" s="11" customFormat="1" ht="30" customHeight="1" x14ac:dyDescent="0.35"/>
    <row r="524" s="11" customFormat="1" ht="30" customHeight="1" x14ac:dyDescent="0.35"/>
    <row r="525" s="11" customFormat="1" ht="30" customHeight="1" x14ac:dyDescent="0.35"/>
    <row r="526" s="11" customFormat="1" ht="30" customHeight="1" x14ac:dyDescent="0.35"/>
    <row r="527" s="11" customFormat="1" ht="30" customHeight="1" x14ac:dyDescent="0.35"/>
    <row r="528" s="11" customFormat="1" ht="30" customHeight="1" x14ac:dyDescent="0.35"/>
    <row r="529" s="11" customFormat="1" ht="30" customHeight="1" x14ac:dyDescent="0.35"/>
    <row r="530" s="11" customFormat="1" ht="30" customHeight="1" x14ac:dyDescent="0.35"/>
    <row r="531" s="11" customFormat="1" ht="30" customHeight="1" x14ac:dyDescent="0.35"/>
    <row r="532" s="11" customFormat="1" ht="30" customHeight="1" x14ac:dyDescent="0.35"/>
    <row r="533" s="11" customFormat="1" ht="30" customHeight="1" x14ac:dyDescent="0.35"/>
    <row r="534" s="11" customFormat="1" ht="30" customHeight="1" x14ac:dyDescent="0.35"/>
    <row r="535" s="11" customFormat="1" ht="30" customHeight="1" x14ac:dyDescent="0.35"/>
    <row r="536" s="11" customFormat="1" ht="30" customHeight="1" x14ac:dyDescent="0.35"/>
    <row r="537" s="11" customFormat="1" ht="30" customHeight="1" x14ac:dyDescent="0.35"/>
    <row r="538" s="11" customFormat="1" ht="30" customHeight="1" x14ac:dyDescent="0.35"/>
    <row r="539" s="11" customFormat="1" ht="30" customHeight="1" x14ac:dyDescent="0.35"/>
    <row r="540" s="11" customFormat="1" ht="30" customHeight="1" x14ac:dyDescent="0.35"/>
    <row r="541" s="11" customFormat="1" ht="30" customHeight="1" x14ac:dyDescent="0.35"/>
    <row r="542" s="11" customFormat="1" ht="30" customHeight="1" x14ac:dyDescent="0.35"/>
    <row r="543" s="11" customFormat="1" ht="30" customHeight="1" x14ac:dyDescent="0.35"/>
    <row r="544" s="11" customFormat="1" ht="30" customHeight="1" x14ac:dyDescent="0.35"/>
    <row r="545" s="11" customFormat="1" ht="30" customHeight="1" x14ac:dyDescent="0.35"/>
    <row r="546" s="11" customFormat="1" ht="30" customHeight="1" x14ac:dyDescent="0.35"/>
    <row r="547" s="11" customFormat="1" ht="30" customHeight="1" x14ac:dyDescent="0.35"/>
    <row r="548" s="11" customFormat="1" ht="30" customHeight="1" x14ac:dyDescent="0.35"/>
    <row r="549" s="11" customFormat="1" ht="30" customHeight="1" x14ac:dyDescent="0.35"/>
    <row r="550" s="11" customFormat="1" ht="30" customHeight="1" x14ac:dyDescent="0.35"/>
    <row r="551" s="11" customFormat="1" ht="30" customHeight="1" x14ac:dyDescent="0.35"/>
    <row r="552" s="11" customFormat="1" ht="30" customHeight="1" x14ac:dyDescent="0.35"/>
    <row r="553" s="11" customFormat="1" ht="30" customHeight="1" x14ac:dyDescent="0.35"/>
    <row r="554" s="11" customFormat="1" ht="30" customHeight="1" x14ac:dyDescent="0.35"/>
    <row r="555" s="11" customFormat="1" ht="30" customHeight="1" x14ac:dyDescent="0.35"/>
    <row r="556" s="11" customFormat="1" ht="30" customHeight="1" x14ac:dyDescent="0.35"/>
    <row r="557" s="11" customFormat="1" ht="30" customHeight="1" x14ac:dyDescent="0.35"/>
    <row r="558" s="11" customFormat="1" ht="30" customHeight="1" x14ac:dyDescent="0.35"/>
    <row r="559" s="11" customFormat="1" ht="30" customHeight="1" x14ac:dyDescent="0.35"/>
    <row r="560" s="11" customFormat="1" ht="30" customHeight="1" x14ac:dyDescent="0.35"/>
    <row r="561" s="11" customFormat="1" ht="30" customHeight="1" x14ac:dyDescent="0.35"/>
    <row r="562" s="11" customFormat="1" ht="30" customHeight="1" x14ac:dyDescent="0.35"/>
    <row r="563" s="11" customFormat="1" ht="30" customHeight="1" x14ac:dyDescent="0.35"/>
    <row r="564" s="11" customFormat="1" ht="30" customHeight="1" x14ac:dyDescent="0.35"/>
    <row r="565" s="11" customFormat="1" ht="30" customHeight="1" x14ac:dyDescent="0.35"/>
    <row r="566" s="11" customFormat="1" ht="30" customHeight="1" x14ac:dyDescent="0.35"/>
    <row r="567" s="11" customFormat="1" ht="30" customHeight="1" x14ac:dyDescent="0.35"/>
    <row r="568" s="11" customFormat="1" ht="30" customHeight="1" x14ac:dyDescent="0.35"/>
    <row r="569" s="11" customFormat="1" ht="30" customHeight="1" x14ac:dyDescent="0.35"/>
    <row r="570" s="11" customFormat="1" ht="30" customHeight="1" x14ac:dyDescent="0.35"/>
    <row r="571" s="11" customFormat="1" ht="30" customHeight="1" x14ac:dyDescent="0.35"/>
    <row r="572" s="11" customFormat="1" ht="30" customHeight="1" x14ac:dyDescent="0.35"/>
    <row r="573" s="11" customFormat="1" ht="30" customHeight="1" x14ac:dyDescent="0.35"/>
    <row r="574" s="11" customFormat="1" ht="30" customHeight="1" x14ac:dyDescent="0.35"/>
    <row r="575" s="11" customFormat="1" ht="30" customHeight="1" x14ac:dyDescent="0.35"/>
    <row r="576" s="11" customFormat="1" ht="30" customHeight="1" x14ac:dyDescent="0.35"/>
    <row r="577" s="11" customFormat="1" ht="30" customHeight="1" x14ac:dyDescent="0.35"/>
    <row r="578" s="11" customFormat="1" ht="30" customHeight="1" x14ac:dyDescent="0.35"/>
    <row r="579" s="11" customFormat="1" ht="30" customHeight="1" x14ac:dyDescent="0.35"/>
    <row r="580" s="11" customFormat="1" ht="30" customHeight="1" x14ac:dyDescent="0.35"/>
    <row r="581" s="11" customFormat="1" ht="30" customHeight="1" x14ac:dyDescent="0.35"/>
    <row r="582" s="11" customFormat="1" ht="30" customHeight="1" x14ac:dyDescent="0.35"/>
    <row r="583" s="11" customFormat="1" ht="30" customHeight="1" x14ac:dyDescent="0.35"/>
    <row r="584" s="11" customFormat="1" ht="30" customHeight="1" x14ac:dyDescent="0.35"/>
    <row r="585" s="11" customFormat="1" ht="30" customHeight="1" x14ac:dyDescent="0.35"/>
    <row r="586" s="11" customFormat="1" ht="30" customHeight="1" x14ac:dyDescent="0.35"/>
    <row r="587" s="11" customFormat="1" ht="30" customHeight="1" x14ac:dyDescent="0.35"/>
    <row r="588" s="11" customFormat="1" ht="30" customHeight="1" x14ac:dyDescent="0.35"/>
    <row r="589" s="11" customFormat="1" ht="30" customHeight="1" x14ac:dyDescent="0.35"/>
    <row r="590" s="11" customFormat="1" ht="30" customHeight="1" x14ac:dyDescent="0.35"/>
    <row r="591" s="11" customFormat="1" ht="30" customHeight="1" x14ac:dyDescent="0.35"/>
    <row r="592" s="11" customFormat="1" ht="30" customHeight="1" x14ac:dyDescent="0.35"/>
    <row r="593" s="11" customFormat="1" ht="30" customHeight="1" x14ac:dyDescent="0.35"/>
    <row r="594" s="11" customFormat="1" ht="30" customHeight="1" x14ac:dyDescent="0.35"/>
    <row r="595" s="11" customFormat="1" ht="30" customHeight="1" x14ac:dyDescent="0.35"/>
    <row r="596" s="11" customFormat="1" ht="30" customHeight="1" x14ac:dyDescent="0.35"/>
    <row r="597" s="11" customFormat="1" ht="30" customHeight="1" x14ac:dyDescent="0.35"/>
    <row r="598" s="11" customFormat="1" ht="30" customHeight="1" x14ac:dyDescent="0.35"/>
    <row r="599" s="11" customFormat="1" ht="30" customHeight="1" x14ac:dyDescent="0.35"/>
    <row r="600" s="11" customFormat="1" ht="30" customHeight="1" x14ac:dyDescent="0.35"/>
    <row r="601" s="11" customFormat="1" ht="30" customHeight="1" x14ac:dyDescent="0.35"/>
    <row r="602" s="11" customFormat="1" ht="30" customHeight="1" x14ac:dyDescent="0.35"/>
    <row r="603" s="11" customFormat="1" ht="30" customHeight="1" x14ac:dyDescent="0.35"/>
    <row r="604" s="11" customFormat="1" ht="30" customHeight="1" x14ac:dyDescent="0.35"/>
    <row r="605" s="11" customFormat="1" ht="30" customHeight="1" x14ac:dyDescent="0.35"/>
    <row r="606" s="11" customFormat="1" ht="30" customHeight="1" x14ac:dyDescent="0.35"/>
    <row r="607" s="11" customFormat="1" ht="30" customHeight="1" x14ac:dyDescent="0.35"/>
    <row r="608" s="11" customFormat="1" ht="30" customHeight="1" x14ac:dyDescent="0.35"/>
    <row r="609" s="11" customFormat="1" ht="30" customHeight="1" x14ac:dyDescent="0.35"/>
    <row r="610" s="11" customFormat="1" ht="30" customHeight="1" x14ac:dyDescent="0.35"/>
    <row r="611" s="11" customFormat="1" ht="30" customHeight="1" x14ac:dyDescent="0.35"/>
    <row r="612" s="11" customFormat="1" ht="30" customHeight="1" x14ac:dyDescent="0.35"/>
    <row r="613" s="11" customFormat="1" ht="30" customHeight="1" x14ac:dyDescent="0.35"/>
    <row r="614" s="11" customFormat="1" ht="30" customHeight="1" x14ac:dyDescent="0.35"/>
    <row r="615" s="11" customFormat="1" ht="30" customHeight="1" x14ac:dyDescent="0.35"/>
    <row r="616" s="11" customFormat="1" ht="30" customHeight="1" x14ac:dyDescent="0.35"/>
    <row r="617" s="11" customFormat="1" ht="30" customHeight="1" x14ac:dyDescent="0.35"/>
    <row r="618" s="11" customFormat="1" ht="30" customHeight="1" x14ac:dyDescent="0.35"/>
    <row r="619" s="11" customFormat="1" ht="30" customHeight="1" x14ac:dyDescent="0.35"/>
    <row r="620" s="11" customFormat="1" ht="30" customHeight="1" x14ac:dyDescent="0.35"/>
    <row r="621" s="11" customFormat="1" ht="30" customHeight="1" x14ac:dyDescent="0.35"/>
    <row r="622" s="11" customFormat="1" ht="30" customHeight="1" x14ac:dyDescent="0.35"/>
    <row r="623" s="11" customFormat="1" ht="30" customHeight="1" x14ac:dyDescent="0.35"/>
    <row r="624" s="11" customFormat="1" ht="30" customHeight="1" x14ac:dyDescent="0.35"/>
    <row r="625" s="11" customFormat="1" ht="30" customHeight="1" x14ac:dyDescent="0.35"/>
    <row r="626" s="11" customFormat="1" ht="30" customHeight="1" x14ac:dyDescent="0.35"/>
    <row r="627" s="11" customFormat="1" ht="30" customHeight="1" x14ac:dyDescent="0.35"/>
    <row r="628" s="11" customFormat="1" ht="30" customHeight="1" x14ac:dyDescent="0.35"/>
    <row r="629" s="11" customFormat="1" ht="30" customHeight="1" x14ac:dyDescent="0.35"/>
    <row r="630" s="11" customFormat="1" ht="30" customHeight="1" x14ac:dyDescent="0.35"/>
    <row r="631" s="11" customFormat="1" ht="30" customHeight="1" x14ac:dyDescent="0.35"/>
    <row r="632" s="11" customFormat="1" ht="30" customHeight="1" x14ac:dyDescent="0.35"/>
    <row r="633" s="11" customFormat="1" ht="30" customHeight="1" x14ac:dyDescent="0.35"/>
    <row r="634" s="11" customFormat="1" ht="30" customHeight="1" x14ac:dyDescent="0.35"/>
    <row r="635" s="11" customFormat="1" ht="30" customHeight="1" x14ac:dyDescent="0.35"/>
    <row r="636" s="11" customFormat="1" ht="30" customHeight="1" x14ac:dyDescent="0.35"/>
    <row r="637" s="11" customFormat="1" ht="30" customHeight="1" x14ac:dyDescent="0.35"/>
    <row r="638" s="11" customFormat="1" ht="30" customHeight="1" x14ac:dyDescent="0.35"/>
    <row r="639" s="11" customFormat="1" ht="30" customHeight="1" x14ac:dyDescent="0.35"/>
    <row r="640" s="11" customFormat="1" ht="30" customHeight="1" x14ac:dyDescent="0.35"/>
    <row r="641" s="11" customFormat="1" ht="30" customHeight="1" x14ac:dyDescent="0.35"/>
    <row r="642" s="11" customFormat="1" ht="30" customHeight="1" x14ac:dyDescent="0.35"/>
    <row r="643" s="11" customFormat="1" ht="30" customHeight="1" x14ac:dyDescent="0.35"/>
    <row r="644" s="11" customFormat="1" ht="30" customHeight="1" x14ac:dyDescent="0.35"/>
    <row r="645" s="11" customFormat="1" ht="30" customHeight="1" x14ac:dyDescent="0.35"/>
    <row r="646" s="11" customFormat="1" ht="30" customHeight="1" x14ac:dyDescent="0.35"/>
    <row r="647" s="11" customFormat="1" ht="30" customHeight="1" x14ac:dyDescent="0.35"/>
    <row r="648" s="11" customFormat="1" ht="30" customHeight="1" x14ac:dyDescent="0.35"/>
    <row r="649" s="11" customFormat="1" ht="30" customHeight="1" x14ac:dyDescent="0.35"/>
    <row r="650" s="11" customFormat="1" ht="30" customHeight="1" x14ac:dyDescent="0.35"/>
    <row r="651" s="11" customFormat="1" ht="30" customHeight="1" x14ac:dyDescent="0.35"/>
    <row r="652" s="11" customFormat="1" ht="30" customHeight="1" x14ac:dyDescent="0.35"/>
    <row r="653" s="11" customFormat="1" ht="30" customHeight="1" x14ac:dyDescent="0.35"/>
    <row r="654" s="11" customFormat="1" ht="30" customHeight="1" x14ac:dyDescent="0.35"/>
    <row r="655" s="11" customFormat="1" ht="30" customHeight="1" x14ac:dyDescent="0.35"/>
    <row r="656" s="11" customFormat="1" ht="30" customHeight="1" x14ac:dyDescent="0.35"/>
    <row r="657" s="11" customFormat="1" ht="30" customHeight="1" x14ac:dyDescent="0.35"/>
    <row r="658" s="11" customFormat="1" ht="30" customHeight="1" x14ac:dyDescent="0.35"/>
    <row r="659" s="11" customFormat="1" ht="30" customHeight="1" x14ac:dyDescent="0.35"/>
    <row r="660" s="11" customFormat="1" ht="30" customHeight="1" x14ac:dyDescent="0.35"/>
    <row r="661" s="11" customFormat="1" ht="30" customHeight="1" x14ac:dyDescent="0.35"/>
    <row r="662" s="11" customFormat="1" ht="30" customHeight="1" x14ac:dyDescent="0.35"/>
    <row r="663" s="11" customFormat="1" ht="30" customHeight="1" x14ac:dyDescent="0.35"/>
    <row r="664" s="11" customFormat="1" ht="30" customHeight="1" x14ac:dyDescent="0.35"/>
    <row r="665" s="11" customFormat="1" ht="30" customHeight="1" x14ac:dyDescent="0.35"/>
    <row r="666" s="11" customFormat="1" ht="30" customHeight="1" x14ac:dyDescent="0.35"/>
    <row r="667" s="11" customFormat="1" ht="30" customHeight="1" x14ac:dyDescent="0.35"/>
    <row r="668" s="11" customFormat="1" ht="30" customHeight="1" x14ac:dyDescent="0.35"/>
    <row r="669" s="11" customFormat="1" ht="30" customHeight="1" x14ac:dyDescent="0.35"/>
    <row r="670" s="11" customFormat="1" ht="30" customHeight="1" x14ac:dyDescent="0.35"/>
    <row r="671" s="11" customFormat="1" ht="30" customHeight="1" x14ac:dyDescent="0.35"/>
    <row r="672" s="11" customFormat="1" ht="30" customHeight="1" x14ac:dyDescent="0.35"/>
    <row r="673" s="11" customFormat="1" ht="30" customHeight="1" x14ac:dyDescent="0.35"/>
    <row r="674" s="11" customFormat="1" ht="30" customHeight="1" x14ac:dyDescent="0.35"/>
    <row r="675" s="11" customFormat="1" ht="30" customHeight="1" x14ac:dyDescent="0.35"/>
    <row r="676" s="11" customFormat="1" ht="30" customHeight="1" x14ac:dyDescent="0.35"/>
    <row r="677" s="11" customFormat="1" ht="30" customHeight="1" x14ac:dyDescent="0.35"/>
    <row r="678" s="11" customFormat="1" ht="30" customHeight="1" x14ac:dyDescent="0.35"/>
    <row r="679" s="11" customFormat="1" ht="30" customHeight="1" x14ac:dyDescent="0.35"/>
    <row r="680" s="11" customFormat="1" ht="30" customHeight="1" x14ac:dyDescent="0.35"/>
    <row r="681" s="11" customFormat="1" ht="30" customHeight="1" x14ac:dyDescent="0.35"/>
    <row r="682" s="11" customFormat="1" ht="30" customHeight="1" x14ac:dyDescent="0.35"/>
    <row r="683" s="11" customFormat="1" ht="30" customHeight="1" x14ac:dyDescent="0.35"/>
    <row r="684" s="11" customFormat="1" ht="30" customHeight="1" x14ac:dyDescent="0.35"/>
    <row r="685" s="11" customFormat="1" ht="30" customHeight="1" x14ac:dyDescent="0.35"/>
    <row r="686" s="11" customFormat="1" ht="30" customHeight="1" x14ac:dyDescent="0.35"/>
    <row r="687" s="11" customFormat="1" ht="30" customHeight="1" x14ac:dyDescent="0.35"/>
    <row r="688" s="11" customFormat="1" ht="30" customHeight="1" x14ac:dyDescent="0.35"/>
    <row r="689" s="11" customFormat="1" ht="30" customHeight="1" x14ac:dyDescent="0.35"/>
    <row r="690" s="11" customFormat="1" ht="30" customHeight="1" x14ac:dyDescent="0.35"/>
    <row r="691" s="11" customFormat="1" ht="30" customHeight="1" x14ac:dyDescent="0.35"/>
    <row r="692" s="11" customFormat="1" ht="30" customHeight="1" x14ac:dyDescent="0.35"/>
    <row r="693" s="11" customFormat="1" ht="30" customHeight="1" x14ac:dyDescent="0.35"/>
    <row r="694" s="11" customFormat="1" ht="30" customHeight="1" x14ac:dyDescent="0.35"/>
    <row r="695" s="11" customFormat="1" ht="30" customHeight="1" x14ac:dyDescent="0.35"/>
    <row r="696" s="11" customFormat="1" ht="30" customHeight="1" x14ac:dyDescent="0.35"/>
    <row r="697" s="11" customFormat="1" ht="30" customHeight="1" x14ac:dyDescent="0.35"/>
    <row r="698" s="11" customFormat="1" ht="30" customHeight="1" x14ac:dyDescent="0.35"/>
    <row r="699" s="11" customFormat="1" ht="30" customHeight="1" x14ac:dyDescent="0.35"/>
    <row r="700" s="11" customFormat="1" ht="30" customHeight="1" x14ac:dyDescent="0.35"/>
    <row r="701" s="11" customFormat="1" ht="30" customHeight="1" x14ac:dyDescent="0.35"/>
    <row r="702" s="11" customFormat="1" ht="30" customHeight="1" x14ac:dyDescent="0.35"/>
    <row r="703" s="11" customFormat="1" ht="30" customHeight="1" x14ac:dyDescent="0.35"/>
    <row r="704" s="11" customFormat="1" ht="30" customHeight="1" x14ac:dyDescent="0.35"/>
    <row r="705" s="11" customFormat="1" ht="30" customHeight="1" x14ac:dyDescent="0.35"/>
    <row r="706" s="11" customFormat="1" ht="30" customHeight="1" x14ac:dyDescent="0.35"/>
    <row r="707" s="11" customFormat="1" ht="30" customHeight="1" x14ac:dyDescent="0.35"/>
    <row r="708" s="11" customFormat="1" ht="30" customHeight="1" x14ac:dyDescent="0.35"/>
    <row r="709" s="11" customFormat="1" ht="30" customHeight="1" x14ac:dyDescent="0.35"/>
    <row r="710" s="11" customFormat="1" ht="30" customHeight="1" x14ac:dyDescent="0.35"/>
    <row r="711" s="11" customFormat="1" ht="30" customHeight="1" x14ac:dyDescent="0.35"/>
    <row r="712" s="11" customFormat="1" ht="30" customHeight="1" x14ac:dyDescent="0.35"/>
    <row r="713" s="11" customFormat="1" ht="30" customHeight="1" x14ac:dyDescent="0.35"/>
    <row r="714" s="11" customFormat="1" ht="30" customHeight="1" x14ac:dyDescent="0.35"/>
    <row r="715" s="11" customFormat="1" ht="30" customHeight="1" x14ac:dyDescent="0.35"/>
    <row r="716" s="11" customFormat="1" ht="30" customHeight="1" x14ac:dyDescent="0.35"/>
    <row r="717" s="11" customFormat="1" ht="30" customHeight="1" x14ac:dyDescent="0.35"/>
    <row r="718" s="11" customFormat="1" ht="30" customHeight="1" x14ac:dyDescent="0.35"/>
    <row r="719" s="11" customFormat="1" ht="30" customHeight="1" x14ac:dyDescent="0.35"/>
    <row r="720" s="11" customFormat="1" ht="30" customHeight="1" x14ac:dyDescent="0.35"/>
    <row r="721" s="11" customFormat="1" ht="30" customHeight="1" x14ac:dyDescent="0.35"/>
    <row r="722" s="11" customFormat="1" ht="30" customHeight="1" x14ac:dyDescent="0.35"/>
    <row r="723" s="11" customFormat="1" ht="30" customHeight="1" x14ac:dyDescent="0.35"/>
    <row r="724" s="11" customFormat="1" ht="30" customHeight="1" x14ac:dyDescent="0.35"/>
    <row r="725" s="11" customFormat="1" ht="30" customHeight="1" x14ac:dyDescent="0.35"/>
    <row r="726" s="11" customFormat="1" ht="30" customHeight="1" x14ac:dyDescent="0.35"/>
    <row r="727" s="11" customFormat="1" ht="30" customHeight="1" x14ac:dyDescent="0.35"/>
    <row r="728" s="11" customFormat="1" ht="30" customHeight="1" x14ac:dyDescent="0.35"/>
    <row r="729" s="11" customFormat="1" ht="30" customHeight="1" x14ac:dyDescent="0.35"/>
    <row r="730" s="11" customFormat="1" ht="30" customHeight="1" x14ac:dyDescent="0.35"/>
    <row r="731" s="11" customFormat="1" ht="30" customHeight="1" x14ac:dyDescent="0.35"/>
    <row r="732" s="11" customFormat="1" ht="30" customHeight="1" x14ac:dyDescent="0.35"/>
    <row r="733" s="11" customFormat="1" ht="30" customHeight="1" x14ac:dyDescent="0.35"/>
    <row r="734" s="11" customFormat="1" ht="30" customHeight="1" x14ac:dyDescent="0.35"/>
    <row r="735" s="11" customFormat="1" ht="30" customHeight="1" x14ac:dyDescent="0.35"/>
    <row r="736" s="11" customFormat="1" ht="30" customHeight="1" x14ac:dyDescent="0.35"/>
    <row r="737" s="11" customFormat="1" ht="30" customHeight="1" x14ac:dyDescent="0.35"/>
    <row r="738" s="11" customFormat="1" ht="30" customHeight="1" x14ac:dyDescent="0.35"/>
    <row r="739" s="11" customFormat="1" ht="30" customHeight="1" x14ac:dyDescent="0.35"/>
    <row r="740" s="11" customFormat="1" ht="30" customHeight="1" x14ac:dyDescent="0.35"/>
    <row r="741" s="11" customFormat="1" ht="30" customHeight="1" x14ac:dyDescent="0.35"/>
    <row r="742" s="11" customFormat="1" ht="30" customHeight="1" x14ac:dyDescent="0.35"/>
    <row r="743" s="11" customFormat="1" ht="30" customHeight="1" x14ac:dyDescent="0.35"/>
    <row r="744" s="11" customFormat="1" ht="30" customHeight="1" x14ac:dyDescent="0.35"/>
    <row r="745" s="11" customFormat="1" ht="30" customHeight="1" x14ac:dyDescent="0.35"/>
    <row r="746" s="11" customFormat="1" ht="30" customHeight="1" x14ac:dyDescent="0.35"/>
    <row r="747" s="11" customFormat="1" ht="30" customHeight="1" x14ac:dyDescent="0.35"/>
    <row r="748" s="11" customFormat="1" ht="30" customHeight="1" x14ac:dyDescent="0.35"/>
    <row r="749" s="11" customFormat="1" ht="30" customHeight="1" x14ac:dyDescent="0.35"/>
    <row r="750" s="11" customFormat="1" ht="30" customHeight="1" x14ac:dyDescent="0.35"/>
    <row r="751" s="11" customFormat="1" ht="30" customHeight="1" x14ac:dyDescent="0.35"/>
    <row r="752" s="11" customFormat="1" ht="30" customHeight="1" x14ac:dyDescent="0.35"/>
    <row r="753" s="11" customFormat="1" ht="30" customHeight="1" x14ac:dyDescent="0.35"/>
    <row r="754" s="11" customFormat="1" ht="30" customHeight="1" x14ac:dyDescent="0.35"/>
    <row r="755" s="11" customFormat="1" ht="30" customHeight="1" x14ac:dyDescent="0.35"/>
    <row r="756" s="11" customFormat="1" ht="30" customHeight="1" x14ac:dyDescent="0.35"/>
    <row r="757" s="11" customFormat="1" ht="30" customHeight="1" x14ac:dyDescent="0.35"/>
    <row r="758" s="11" customFormat="1" ht="30" customHeight="1" x14ac:dyDescent="0.35"/>
    <row r="759" s="11" customFormat="1" ht="30" customHeight="1" x14ac:dyDescent="0.35"/>
    <row r="760" s="11" customFormat="1" ht="30" customHeight="1" x14ac:dyDescent="0.35"/>
    <row r="761" s="11" customFormat="1" ht="30" customHeight="1" x14ac:dyDescent="0.35"/>
    <row r="762" s="11" customFormat="1" ht="30" customHeight="1" x14ac:dyDescent="0.35"/>
    <row r="763" s="11" customFormat="1" ht="30" customHeight="1" x14ac:dyDescent="0.35"/>
    <row r="764" s="11" customFormat="1" ht="30" customHeight="1" x14ac:dyDescent="0.35"/>
    <row r="765" s="11" customFormat="1" ht="30" customHeight="1" x14ac:dyDescent="0.35"/>
    <row r="766" s="11" customFormat="1" ht="30" customHeight="1" x14ac:dyDescent="0.35"/>
    <row r="767" s="11" customFormat="1" ht="30" customHeight="1" x14ac:dyDescent="0.35"/>
    <row r="768" s="11" customFormat="1" ht="30" customHeight="1" x14ac:dyDescent="0.35"/>
    <row r="769" s="11" customFormat="1" ht="30" customHeight="1" x14ac:dyDescent="0.35"/>
    <row r="770" s="11" customFormat="1" ht="30" customHeight="1" x14ac:dyDescent="0.35"/>
    <row r="771" s="11" customFormat="1" ht="30" customHeight="1" x14ac:dyDescent="0.35"/>
    <row r="772" s="11" customFormat="1" ht="30" customHeight="1" x14ac:dyDescent="0.35"/>
    <row r="773" s="11" customFormat="1" ht="30" customHeight="1" x14ac:dyDescent="0.35"/>
    <row r="774" s="11" customFormat="1" ht="30" customHeight="1" x14ac:dyDescent="0.35"/>
    <row r="775" s="11" customFormat="1" ht="30" customHeight="1" x14ac:dyDescent="0.35"/>
    <row r="776" s="11" customFormat="1" ht="30" customHeight="1" x14ac:dyDescent="0.35"/>
    <row r="777" s="11" customFormat="1" ht="30" customHeight="1" x14ac:dyDescent="0.35"/>
    <row r="778" s="11" customFormat="1" ht="30" customHeight="1" x14ac:dyDescent="0.35"/>
    <row r="779" s="11" customFormat="1" ht="30" customHeight="1" x14ac:dyDescent="0.35"/>
    <row r="780" s="11" customFormat="1" ht="30" customHeight="1" x14ac:dyDescent="0.35"/>
    <row r="781" s="11" customFormat="1" ht="30" customHeight="1" x14ac:dyDescent="0.35"/>
    <row r="782" s="11" customFormat="1" ht="30" customHeight="1" x14ac:dyDescent="0.35"/>
    <row r="783" s="11" customFormat="1" ht="30" customHeight="1" x14ac:dyDescent="0.35"/>
    <row r="784" s="11" customFormat="1" ht="30" customHeight="1" x14ac:dyDescent="0.35"/>
    <row r="785" s="11" customFormat="1" ht="30" customHeight="1" x14ac:dyDescent="0.35"/>
    <row r="786" s="11" customFormat="1" ht="30" customHeight="1" x14ac:dyDescent="0.35"/>
    <row r="787" s="11" customFormat="1" ht="30" customHeight="1" x14ac:dyDescent="0.35"/>
    <row r="788" s="11" customFormat="1" ht="30" customHeight="1" x14ac:dyDescent="0.35"/>
    <row r="789" s="11" customFormat="1" ht="30" customHeight="1" x14ac:dyDescent="0.35"/>
    <row r="790" s="11" customFormat="1" ht="30" customHeight="1" x14ac:dyDescent="0.35"/>
    <row r="791" s="11" customFormat="1" ht="30" customHeight="1" x14ac:dyDescent="0.35"/>
    <row r="792" s="11" customFormat="1" ht="30" customHeight="1" x14ac:dyDescent="0.35"/>
    <row r="793" s="11" customFormat="1" ht="30" customHeight="1" x14ac:dyDescent="0.35"/>
    <row r="794" s="11" customFormat="1" ht="30" customHeight="1" x14ac:dyDescent="0.35"/>
    <row r="795" s="11" customFormat="1" ht="30" customHeight="1" x14ac:dyDescent="0.35"/>
    <row r="796" s="11" customFormat="1" ht="30" customHeight="1" x14ac:dyDescent="0.35"/>
    <row r="797" s="11" customFormat="1" ht="30" customHeight="1" x14ac:dyDescent="0.35"/>
    <row r="798" s="11" customFormat="1" ht="30" customHeight="1" x14ac:dyDescent="0.35"/>
    <row r="799" s="11" customFormat="1" ht="30" customHeight="1" x14ac:dyDescent="0.35"/>
    <row r="800" s="11" customFormat="1" ht="30" customHeight="1" x14ac:dyDescent="0.35"/>
    <row r="801" s="11" customFormat="1" ht="30" customHeight="1" x14ac:dyDescent="0.35"/>
    <row r="802" s="11" customFormat="1" ht="30" customHeight="1" x14ac:dyDescent="0.35"/>
    <row r="803" s="11" customFormat="1" ht="30" customHeight="1" x14ac:dyDescent="0.35"/>
    <row r="804" s="11" customFormat="1" ht="30" customHeight="1" x14ac:dyDescent="0.35"/>
    <row r="805" s="11" customFormat="1" ht="30" customHeight="1" x14ac:dyDescent="0.35"/>
    <row r="806" s="11" customFormat="1" ht="30" customHeight="1" x14ac:dyDescent="0.35"/>
    <row r="807" s="11" customFormat="1" ht="30" customHeight="1" x14ac:dyDescent="0.35"/>
    <row r="808" s="11" customFormat="1" ht="30" customHeight="1" x14ac:dyDescent="0.35"/>
    <row r="809" s="11" customFormat="1" ht="30" customHeight="1" x14ac:dyDescent="0.35"/>
    <row r="810" s="11" customFormat="1" ht="30" customHeight="1" x14ac:dyDescent="0.35"/>
    <row r="811" s="11" customFormat="1" ht="30" customHeight="1" x14ac:dyDescent="0.35"/>
    <row r="812" s="11" customFormat="1" ht="30" customHeight="1" x14ac:dyDescent="0.35"/>
    <row r="813" s="11" customFormat="1" ht="30" customHeight="1" x14ac:dyDescent="0.35"/>
    <row r="814" s="11" customFormat="1" ht="30" customHeight="1" x14ac:dyDescent="0.35"/>
    <row r="815" s="11" customFormat="1" ht="30" customHeight="1" x14ac:dyDescent="0.35"/>
    <row r="816" s="11" customFormat="1" ht="30" customHeight="1" x14ac:dyDescent="0.35"/>
    <row r="817" s="11" customFormat="1" ht="30" customHeight="1" x14ac:dyDescent="0.35"/>
    <row r="818" s="11" customFormat="1" ht="30" customHeight="1" x14ac:dyDescent="0.35"/>
    <row r="819" s="11" customFormat="1" ht="30" customHeight="1" x14ac:dyDescent="0.35"/>
    <row r="820" s="11" customFormat="1" ht="30" customHeight="1" x14ac:dyDescent="0.35"/>
    <row r="821" s="11" customFormat="1" ht="30" customHeight="1" x14ac:dyDescent="0.35"/>
    <row r="822" s="11" customFormat="1" ht="30" customHeight="1" x14ac:dyDescent="0.35"/>
    <row r="823" s="11" customFormat="1" ht="30" customHeight="1" x14ac:dyDescent="0.35"/>
    <row r="824" s="11" customFormat="1" ht="30" customHeight="1" x14ac:dyDescent="0.35"/>
    <row r="825" s="11" customFormat="1" ht="30" customHeight="1" x14ac:dyDescent="0.35"/>
    <row r="826" s="11" customFormat="1" ht="30" customHeight="1" x14ac:dyDescent="0.35"/>
    <row r="827" s="11" customFormat="1" ht="30" customHeight="1" x14ac:dyDescent="0.35"/>
    <row r="828" s="11" customFormat="1" ht="30" customHeight="1" x14ac:dyDescent="0.35"/>
    <row r="829" s="11" customFormat="1" ht="30" customHeight="1" x14ac:dyDescent="0.35"/>
    <row r="830" s="11" customFormat="1" ht="30" customHeight="1" x14ac:dyDescent="0.35"/>
    <row r="831" s="11" customFormat="1" ht="30" customHeight="1" x14ac:dyDescent="0.35"/>
    <row r="832" s="11" customFormat="1" ht="30" customHeight="1" x14ac:dyDescent="0.35"/>
    <row r="833" s="11" customFormat="1" ht="30" customHeight="1" x14ac:dyDescent="0.35"/>
    <row r="834" s="11" customFormat="1" ht="30" customHeight="1" x14ac:dyDescent="0.35"/>
    <row r="835" s="11" customFormat="1" ht="30" customHeight="1" x14ac:dyDescent="0.35"/>
    <row r="836" s="11" customFormat="1" ht="30" customHeight="1" x14ac:dyDescent="0.35"/>
    <row r="837" s="11" customFormat="1" ht="30" customHeight="1" x14ac:dyDescent="0.35"/>
    <row r="838" s="11" customFormat="1" ht="30" customHeight="1" x14ac:dyDescent="0.35"/>
    <row r="839" s="11" customFormat="1" ht="30" customHeight="1" x14ac:dyDescent="0.35"/>
    <row r="840" s="11" customFormat="1" ht="30" customHeight="1" x14ac:dyDescent="0.35"/>
    <row r="841" s="11" customFormat="1" ht="30" customHeight="1" x14ac:dyDescent="0.35"/>
    <row r="842" s="11" customFormat="1" ht="30" customHeight="1" x14ac:dyDescent="0.35"/>
    <row r="843" s="11" customFormat="1" ht="30" customHeight="1" x14ac:dyDescent="0.35"/>
    <row r="844" s="11" customFormat="1" ht="30" customHeight="1" x14ac:dyDescent="0.35"/>
    <row r="845" s="11" customFormat="1" ht="30" customHeight="1" x14ac:dyDescent="0.35"/>
    <row r="846" s="11" customFormat="1" ht="30" customHeight="1" x14ac:dyDescent="0.35"/>
    <row r="847" s="11" customFormat="1" ht="30" customHeight="1" x14ac:dyDescent="0.35"/>
    <row r="848" s="11" customFormat="1" ht="30" customHeight="1" x14ac:dyDescent="0.35"/>
    <row r="849" s="11" customFormat="1" ht="30" customHeight="1" x14ac:dyDescent="0.35"/>
    <row r="850" s="11" customFormat="1" ht="30" customHeight="1" x14ac:dyDescent="0.35"/>
    <row r="851" s="11" customFormat="1" ht="30" customHeight="1" x14ac:dyDescent="0.35"/>
    <row r="852" s="11" customFormat="1" ht="30" customHeight="1" x14ac:dyDescent="0.35"/>
    <row r="853" s="11" customFormat="1" ht="30" customHeight="1" x14ac:dyDescent="0.35"/>
    <row r="854" s="11" customFormat="1" ht="30" customHeight="1" x14ac:dyDescent="0.35"/>
    <row r="855" s="11" customFormat="1" ht="30" customHeight="1" x14ac:dyDescent="0.35"/>
    <row r="856" s="11" customFormat="1" ht="30" customHeight="1" x14ac:dyDescent="0.35"/>
    <row r="857" s="11" customFormat="1" ht="30" customHeight="1" x14ac:dyDescent="0.35"/>
    <row r="858" s="11" customFormat="1" ht="30" customHeight="1" x14ac:dyDescent="0.35"/>
    <row r="859" s="11" customFormat="1" ht="30" customHeight="1" x14ac:dyDescent="0.35"/>
    <row r="860" s="11" customFormat="1" ht="30" customHeight="1" x14ac:dyDescent="0.35"/>
    <row r="861" s="11" customFormat="1" ht="30" customHeight="1" x14ac:dyDescent="0.35"/>
    <row r="862" s="11" customFormat="1" ht="30" customHeight="1" x14ac:dyDescent="0.35"/>
    <row r="863" s="11" customFormat="1" ht="30" customHeight="1" x14ac:dyDescent="0.35"/>
    <row r="864" s="11" customFormat="1" ht="30" customHeight="1" x14ac:dyDescent="0.35"/>
    <row r="865" s="11" customFormat="1" ht="30" customHeight="1" x14ac:dyDescent="0.35"/>
    <row r="866" s="11" customFormat="1" ht="30" customHeight="1" x14ac:dyDescent="0.35"/>
    <row r="867" s="11" customFormat="1" ht="30" customHeight="1" x14ac:dyDescent="0.35"/>
    <row r="868" s="11" customFormat="1" ht="30" customHeight="1" x14ac:dyDescent="0.35"/>
    <row r="869" s="11" customFormat="1" ht="30" customHeight="1" x14ac:dyDescent="0.35"/>
    <row r="870" s="11" customFormat="1" ht="30" customHeight="1" x14ac:dyDescent="0.35"/>
    <row r="871" s="11" customFormat="1" ht="30" customHeight="1" x14ac:dyDescent="0.35"/>
    <row r="872" s="11" customFormat="1" ht="30" customHeight="1" x14ac:dyDescent="0.35"/>
    <row r="873" s="11" customFormat="1" ht="30" customHeight="1" x14ac:dyDescent="0.35"/>
    <row r="874" s="11" customFormat="1" ht="30" customHeight="1" x14ac:dyDescent="0.35"/>
    <row r="875" s="11" customFormat="1" ht="30" customHeight="1" x14ac:dyDescent="0.35"/>
    <row r="876" s="11" customFormat="1" ht="30" customHeight="1" x14ac:dyDescent="0.35"/>
    <row r="877" s="11" customFormat="1" ht="30" customHeight="1" x14ac:dyDescent="0.35"/>
    <row r="878" s="11" customFormat="1" ht="30" customHeight="1" x14ac:dyDescent="0.35"/>
    <row r="879" s="11" customFormat="1" ht="30" customHeight="1" x14ac:dyDescent="0.35"/>
    <row r="880" s="11" customFormat="1" ht="30" customHeight="1" x14ac:dyDescent="0.35"/>
    <row r="881" s="11" customFormat="1" ht="30" customHeight="1" x14ac:dyDescent="0.35"/>
    <row r="882" s="11" customFormat="1" ht="30" customHeight="1" x14ac:dyDescent="0.35"/>
    <row r="883" s="11" customFormat="1" ht="30" customHeight="1" x14ac:dyDescent="0.35"/>
    <row r="884" s="11" customFormat="1" ht="30" customHeight="1" x14ac:dyDescent="0.35"/>
    <row r="885" s="11" customFormat="1" ht="30" customHeight="1" x14ac:dyDescent="0.35"/>
    <row r="886" s="11" customFormat="1" ht="30" customHeight="1" x14ac:dyDescent="0.35"/>
    <row r="887" s="11" customFormat="1" ht="30" customHeight="1" x14ac:dyDescent="0.35"/>
    <row r="888" s="11" customFormat="1" ht="30" customHeight="1" x14ac:dyDescent="0.35"/>
    <row r="889" s="11" customFormat="1" ht="30" customHeight="1" x14ac:dyDescent="0.35"/>
    <row r="890" s="11" customFormat="1" ht="30" customHeight="1" x14ac:dyDescent="0.35"/>
    <row r="891" s="11" customFormat="1" ht="30" customHeight="1" x14ac:dyDescent="0.35"/>
    <row r="892" s="11" customFormat="1" ht="30" customHeight="1" x14ac:dyDescent="0.35"/>
    <row r="893" s="11" customFormat="1" ht="30" customHeight="1" x14ac:dyDescent="0.35"/>
    <row r="894" s="11" customFormat="1" ht="30" customHeight="1" x14ac:dyDescent="0.35"/>
    <row r="895" s="11" customFormat="1" ht="30" customHeight="1" x14ac:dyDescent="0.35"/>
    <row r="896" s="11" customFormat="1" ht="30" customHeight="1" x14ac:dyDescent="0.35"/>
    <row r="897" s="11" customFormat="1" ht="30" customHeight="1" x14ac:dyDescent="0.35"/>
    <row r="898" s="11" customFormat="1" ht="30" customHeight="1" x14ac:dyDescent="0.35"/>
    <row r="899" s="11" customFormat="1" ht="30" customHeight="1" x14ac:dyDescent="0.35"/>
    <row r="900" s="11" customFormat="1" ht="30" customHeight="1" x14ac:dyDescent="0.35"/>
    <row r="901" s="11" customFormat="1" ht="30" customHeight="1" x14ac:dyDescent="0.35"/>
    <row r="902" s="11" customFormat="1" ht="30" customHeight="1" x14ac:dyDescent="0.35"/>
    <row r="903" s="11" customFormat="1" ht="30" customHeight="1" x14ac:dyDescent="0.35"/>
    <row r="904" s="11" customFormat="1" ht="30" customHeight="1" x14ac:dyDescent="0.35"/>
    <row r="905" s="11" customFormat="1" ht="30" customHeight="1" x14ac:dyDescent="0.35"/>
    <row r="906" s="11" customFormat="1" ht="30" customHeight="1" x14ac:dyDescent="0.35"/>
    <row r="907" s="11" customFormat="1" ht="30" customHeight="1" x14ac:dyDescent="0.35"/>
    <row r="908" s="11" customFormat="1" ht="30" customHeight="1" x14ac:dyDescent="0.35"/>
    <row r="909" s="11" customFormat="1" ht="30" customHeight="1" x14ac:dyDescent="0.35"/>
    <row r="910" s="11" customFormat="1" ht="30" customHeight="1" x14ac:dyDescent="0.35"/>
    <row r="911" s="11" customFormat="1" ht="30" customHeight="1" x14ac:dyDescent="0.35"/>
    <row r="912" s="11" customFormat="1" ht="30" customHeight="1" x14ac:dyDescent="0.35"/>
    <row r="913" s="11" customFormat="1" ht="30" customHeight="1" x14ac:dyDescent="0.35"/>
    <row r="914" s="11" customFormat="1" ht="30" customHeight="1" x14ac:dyDescent="0.35"/>
    <row r="915" s="11" customFormat="1" ht="30" customHeight="1" x14ac:dyDescent="0.35"/>
    <row r="916" s="11" customFormat="1" ht="30" customHeight="1" x14ac:dyDescent="0.35"/>
    <row r="917" s="11" customFormat="1" ht="30" customHeight="1" x14ac:dyDescent="0.35"/>
    <row r="918" s="11" customFormat="1" ht="30" customHeight="1" x14ac:dyDescent="0.35"/>
    <row r="919" s="11" customFormat="1" ht="30" customHeight="1" x14ac:dyDescent="0.35"/>
    <row r="920" s="11" customFormat="1" ht="30" customHeight="1" x14ac:dyDescent="0.35"/>
    <row r="921" s="11" customFormat="1" ht="30" customHeight="1" x14ac:dyDescent="0.35"/>
    <row r="922" s="11" customFormat="1" ht="30" customHeight="1" x14ac:dyDescent="0.35"/>
    <row r="923" s="11" customFormat="1" ht="30" customHeight="1" x14ac:dyDescent="0.35"/>
    <row r="924" s="11" customFormat="1" ht="30" customHeight="1" x14ac:dyDescent="0.35"/>
    <row r="925" s="11" customFormat="1" ht="30" customHeight="1" x14ac:dyDescent="0.35"/>
    <row r="926" s="11" customFormat="1" ht="30" customHeight="1" x14ac:dyDescent="0.35"/>
    <row r="927" s="11" customFormat="1" ht="30" customHeight="1" x14ac:dyDescent="0.35"/>
    <row r="928" s="11" customFormat="1" ht="30" customHeight="1" x14ac:dyDescent="0.35"/>
    <row r="929" s="11" customFormat="1" ht="30" customHeight="1" x14ac:dyDescent="0.35"/>
    <row r="930" s="11" customFormat="1" ht="30" customHeight="1" x14ac:dyDescent="0.35"/>
    <row r="931" s="11" customFormat="1" ht="30" customHeight="1" x14ac:dyDescent="0.35"/>
    <row r="932" s="11" customFormat="1" ht="30" customHeight="1" x14ac:dyDescent="0.35"/>
    <row r="933" s="11" customFormat="1" ht="30" customHeight="1" x14ac:dyDescent="0.35"/>
    <row r="934" s="11" customFormat="1" ht="30" customHeight="1" x14ac:dyDescent="0.35"/>
    <row r="935" s="11" customFormat="1" ht="30" customHeight="1" x14ac:dyDescent="0.35"/>
    <row r="936" s="11" customFormat="1" ht="30" customHeight="1" x14ac:dyDescent="0.35"/>
    <row r="937" s="11" customFormat="1" ht="30" customHeight="1" x14ac:dyDescent="0.35"/>
    <row r="938" s="11" customFormat="1" ht="30" customHeight="1" x14ac:dyDescent="0.35"/>
    <row r="939" s="11" customFormat="1" ht="30" customHeight="1" x14ac:dyDescent="0.35"/>
    <row r="940" s="11" customFormat="1" ht="30" customHeight="1" x14ac:dyDescent="0.35"/>
    <row r="941" s="11" customFormat="1" ht="30" customHeight="1" x14ac:dyDescent="0.35"/>
    <row r="942" s="11" customFormat="1" ht="30" customHeight="1" x14ac:dyDescent="0.35"/>
    <row r="943" s="11" customFormat="1" ht="30" customHeight="1" x14ac:dyDescent="0.35"/>
    <row r="944" s="11" customFormat="1" ht="30" customHeight="1" x14ac:dyDescent="0.35"/>
    <row r="945" s="11" customFormat="1" ht="30" customHeight="1" x14ac:dyDescent="0.35"/>
    <row r="946" s="11" customFormat="1" ht="30" customHeight="1" x14ac:dyDescent="0.35"/>
    <row r="947" s="11" customFormat="1" ht="30" customHeight="1" x14ac:dyDescent="0.35"/>
    <row r="948" s="11" customFormat="1" ht="30" customHeight="1" x14ac:dyDescent="0.35"/>
    <row r="949" s="11" customFormat="1" ht="30" customHeight="1" x14ac:dyDescent="0.35"/>
    <row r="950" s="11" customFormat="1" ht="30" customHeight="1" x14ac:dyDescent="0.35"/>
    <row r="951" s="11" customFormat="1" ht="30" customHeight="1" x14ac:dyDescent="0.35"/>
    <row r="952" s="11" customFormat="1" ht="30" customHeight="1" x14ac:dyDescent="0.35"/>
    <row r="953" s="11" customFormat="1" ht="30" customHeight="1" x14ac:dyDescent="0.35"/>
    <row r="954" s="11" customFormat="1" ht="30" customHeight="1" x14ac:dyDescent="0.35"/>
    <row r="955" s="11" customFormat="1" ht="30" customHeight="1" x14ac:dyDescent="0.35"/>
    <row r="956" s="11" customFormat="1" ht="30" customHeight="1" x14ac:dyDescent="0.35"/>
    <row r="957" s="11" customFormat="1" ht="30" customHeight="1" x14ac:dyDescent="0.35"/>
    <row r="958" s="11" customFormat="1" ht="30" customHeight="1" x14ac:dyDescent="0.35"/>
    <row r="959" s="11" customFormat="1" ht="30" customHeight="1" x14ac:dyDescent="0.35"/>
    <row r="960" s="11" customFormat="1" ht="30" customHeight="1" x14ac:dyDescent="0.35"/>
    <row r="961" s="11" customFormat="1" ht="30" customHeight="1" x14ac:dyDescent="0.35"/>
    <row r="962" s="11" customFormat="1" ht="30" customHeight="1" x14ac:dyDescent="0.35"/>
    <row r="963" s="11" customFormat="1" ht="30" customHeight="1" x14ac:dyDescent="0.35"/>
    <row r="964" s="11" customFormat="1" ht="30" customHeight="1" x14ac:dyDescent="0.35"/>
    <row r="965" s="11" customFormat="1" ht="30" customHeight="1" x14ac:dyDescent="0.35"/>
    <row r="966" s="11" customFormat="1" ht="30" customHeight="1" x14ac:dyDescent="0.35"/>
    <row r="967" s="11" customFormat="1" ht="30" customHeight="1" x14ac:dyDescent="0.35"/>
    <row r="968" s="11" customFormat="1" ht="30" customHeight="1" x14ac:dyDescent="0.35"/>
    <row r="969" s="11" customFormat="1" ht="30" customHeight="1" x14ac:dyDescent="0.35"/>
    <row r="970" s="11" customFormat="1" ht="30" customHeight="1" x14ac:dyDescent="0.35"/>
    <row r="971" s="11" customFormat="1" ht="30" customHeight="1" x14ac:dyDescent="0.35"/>
    <row r="972" s="11" customFormat="1" ht="30" customHeight="1" x14ac:dyDescent="0.35"/>
    <row r="973" s="11" customFormat="1" ht="30" customHeight="1" x14ac:dyDescent="0.35"/>
    <row r="974" s="11" customFormat="1" ht="30" customHeight="1" x14ac:dyDescent="0.35"/>
    <row r="975" s="11" customFormat="1" ht="30" customHeight="1" x14ac:dyDescent="0.35"/>
    <row r="976" s="11" customFormat="1" ht="30" customHeight="1" x14ac:dyDescent="0.35"/>
    <row r="977" s="11" customFormat="1" ht="30" customHeight="1" x14ac:dyDescent="0.35"/>
    <row r="978" s="11" customFormat="1" ht="30" customHeight="1" x14ac:dyDescent="0.35"/>
    <row r="979" s="11" customFormat="1" ht="30" customHeight="1" x14ac:dyDescent="0.35"/>
    <row r="980" s="11" customFormat="1" ht="30" customHeight="1" x14ac:dyDescent="0.35"/>
    <row r="981" s="11" customFormat="1" ht="30" customHeight="1" x14ac:dyDescent="0.35"/>
    <row r="982" s="11" customFormat="1" ht="30" customHeight="1" x14ac:dyDescent="0.35"/>
    <row r="983" s="11" customFormat="1" ht="30" customHeight="1" x14ac:dyDescent="0.35"/>
    <row r="984" s="11" customFormat="1" ht="30" customHeight="1" x14ac:dyDescent="0.35"/>
    <row r="985" s="11" customFormat="1" ht="30" customHeight="1" x14ac:dyDescent="0.35"/>
    <row r="986" s="11" customFormat="1" ht="30" customHeight="1" x14ac:dyDescent="0.35"/>
    <row r="987" s="11" customFormat="1" ht="30" customHeight="1" x14ac:dyDescent="0.35"/>
    <row r="988" s="11" customFormat="1" ht="30" customHeight="1" x14ac:dyDescent="0.35"/>
    <row r="989" s="11" customFormat="1" ht="30" customHeight="1" x14ac:dyDescent="0.35"/>
    <row r="990" s="11" customFormat="1" ht="30" customHeight="1" x14ac:dyDescent="0.35"/>
    <row r="991" s="11" customFormat="1" ht="30" customHeight="1" x14ac:dyDescent="0.35"/>
    <row r="992" s="11" customFormat="1" ht="30" customHeight="1" x14ac:dyDescent="0.35"/>
    <row r="993" s="11" customFormat="1" ht="30" customHeight="1" x14ac:dyDescent="0.35"/>
    <row r="994" s="11" customFormat="1" ht="30" customHeight="1" x14ac:dyDescent="0.35"/>
    <row r="995" s="11" customFormat="1" ht="30" customHeight="1" x14ac:dyDescent="0.35"/>
    <row r="996" s="11" customFormat="1" ht="30" customHeight="1" x14ac:dyDescent="0.35"/>
    <row r="997" s="11" customFormat="1" ht="30" customHeight="1" x14ac:dyDescent="0.35"/>
    <row r="998" s="11" customFormat="1" ht="30" customHeight="1" x14ac:dyDescent="0.35"/>
    <row r="999" s="11" customFormat="1" ht="30" customHeight="1" x14ac:dyDescent="0.35"/>
    <row r="1000" s="11" customFormat="1" ht="30" customHeight="1" x14ac:dyDescent="0.35"/>
  </sheetData>
  <autoFilter ref="A2:M65" xr:uid="{00000000-0009-0000-0000-000002000000}"/>
  <mergeCells count="3">
    <mergeCell ref="A1:B1"/>
    <mergeCell ref="C1:D1"/>
    <mergeCell ref="E1:F1"/>
  </mergeCells>
  <conditionalFormatting sqref="A2:J2">
    <cfRule type="cellIs" dxfId="39" priority="29" operator="equal">
      <formula>0</formula>
    </cfRule>
    <cfRule type="cellIs" dxfId="38" priority="30" operator="equal">
      <formula>1</formula>
    </cfRule>
    <cfRule type="cellIs" dxfId="37" priority="31" operator="equal">
      <formula>"n/a"</formula>
    </cfRule>
    <cfRule type="cellIs" dxfId="36" priority="32" operator="equal">
      <formula>"n/a"</formula>
    </cfRule>
    <cfRule type="cellIs" dxfId="35" priority="33" operator="equal">
      <formula>"n/a"</formula>
    </cfRule>
  </conditionalFormatting>
  <conditionalFormatting sqref="G3">
    <cfRule type="expression" dxfId="34" priority="8">
      <formula>" =MOD(ROW(),2)=1"</formula>
    </cfRule>
    <cfRule type="expression" dxfId="33" priority="9">
      <formula>" =MOD(ROW(),2)=1"</formula>
    </cfRule>
    <cfRule type="cellIs" dxfId="32" priority="10" operator="equal">
      <formula>0</formula>
    </cfRule>
    <cfRule type="cellIs" dxfId="31" priority="11" operator="equal">
      <formula>1</formula>
    </cfRule>
    <cfRule type="cellIs" dxfId="30" priority="12" operator="equal">
      <formula>"n/a"</formula>
    </cfRule>
    <cfRule type="cellIs" dxfId="29" priority="13" operator="equal">
      <formula>"n/a"</formula>
    </cfRule>
    <cfRule type="cellIs" dxfId="28" priority="14" operator="equal">
      <formula>"n/a"</formula>
    </cfRule>
  </conditionalFormatting>
  <conditionalFormatting sqref="G3:G52">
    <cfRule type="expression" dxfId="27" priority="1">
      <formula>" =MOD(ROW(),2)=1"</formula>
    </cfRule>
    <cfRule type="expression" dxfId="26" priority="2">
      <formula>" =MOD(ROW(),2)=1"</formula>
    </cfRule>
  </conditionalFormatting>
  <conditionalFormatting sqref="G3:G60">
    <cfRule type="cellIs" dxfId="25" priority="5" operator="equal">
      <formula>"n/a"</formula>
    </cfRule>
    <cfRule type="cellIs" dxfId="24" priority="6" operator="equal">
      <formula>"n/a"</formula>
    </cfRule>
    <cfRule type="cellIs" dxfId="23" priority="7" operator="equal">
      <formula>"n/a"</formula>
    </cfRule>
  </conditionalFormatting>
  <conditionalFormatting sqref="G3:G65">
    <cfRule type="cellIs" dxfId="22" priority="3" operator="equal">
      <formula>0</formula>
    </cfRule>
    <cfRule type="cellIs" dxfId="21" priority="4" operator="equal">
      <formula>1</formula>
    </cfRule>
  </conditionalFormatting>
  <conditionalFormatting sqref="G37">
    <cfRule type="expression" dxfId="20" priority="15">
      <formula>" =MOD(ROW(),2)=1"</formula>
    </cfRule>
    <cfRule type="expression" dxfId="19" priority="16">
      <formula>" =MOD(ROW(),2)=1"</formula>
    </cfRule>
    <cfRule type="cellIs" dxfId="18" priority="17" operator="equal">
      <formula>0</formula>
    </cfRule>
    <cfRule type="cellIs" dxfId="17" priority="18" operator="equal">
      <formula>1</formula>
    </cfRule>
    <cfRule type="cellIs" dxfId="16" priority="19" operator="equal">
      <formula>"n/a"</formula>
    </cfRule>
    <cfRule type="cellIs" dxfId="15" priority="20" operator="equal">
      <formula>"n/a"</formula>
    </cfRule>
    <cfRule type="cellIs" dxfId="14" priority="21" operator="equal">
      <formula>"n/a"</formula>
    </cfRule>
    <cfRule type="expression" dxfId="13" priority="22">
      <formula>" =MOD(ROW(),2)=1"</formula>
    </cfRule>
    <cfRule type="expression" dxfId="12" priority="23">
      <formula>" =MOD(ROW(),2)=1"</formula>
    </cfRule>
    <cfRule type="cellIs" dxfId="11" priority="24" operator="equal">
      <formula>0</formula>
    </cfRule>
    <cfRule type="cellIs" dxfId="10" priority="25" operator="equal">
      <formula>1</formula>
    </cfRule>
    <cfRule type="cellIs" dxfId="9" priority="26" operator="equal">
      <formula>"n/a"</formula>
    </cfRule>
    <cfRule type="cellIs" dxfId="8" priority="27" operator="equal">
      <formula>"n/a"</formula>
    </cfRule>
    <cfRule type="cellIs" dxfId="7" priority="28" operator="equal">
      <formula>"n/a"</formula>
    </cfRule>
  </conditionalFormatting>
  <conditionalFormatting sqref="H3:J65">
    <cfRule type="expression" dxfId="6" priority="34">
      <formula>" =MOD(ROW(),2)=1"</formula>
    </cfRule>
    <cfRule type="expression" dxfId="5" priority="35">
      <formula>" =MOD(ROW(),2)=1"</formula>
    </cfRule>
    <cfRule type="cellIs" dxfId="4" priority="36" operator="equal">
      <formula>0</formula>
    </cfRule>
    <cfRule type="cellIs" dxfId="3" priority="37" operator="equal">
      <formula>1</formula>
    </cfRule>
    <cfRule type="cellIs" dxfId="2" priority="38" operator="equal">
      <formula>"n/a"</formula>
    </cfRule>
    <cfRule type="cellIs" dxfId="1" priority="39" operator="equal">
      <formula>"n/a"</formula>
    </cfRule>
    <cfRule type="cellIs" dxfId="0" priority="40" operator="equal">
      <formula>"n/a"</formula>
    </cfRule>
  </conditionalFormatting>
  <dataValidations count="4">
    <dataValidation type="list" allowBlank="1" showInputMessage="1" showErrorMessage="1" prompt="Please include valid data" sqref="A3:A65" xr:uid="{00000000-0002-0000-0200-000001000000}">
      <formula1>NIKS5Biology</formula1>
    </dataValidation>
    <dataValidation type="list" allowBlank="1" showErrorMessage="1" sqref="K3:K65" xr:uid="{00000000-0002-0000-0200-000002000000}">
      <formula1>$K$107:$K$108</formula1>
    </dataValidation>
    <dataValidation type="list" allowBlank="1" showErrorMessage="1" sqref="C3" xr:uid="{00000000-0002-0000-0200-000004000000}">
      <formula1>NIKS5Chemistry</formula1>
    </dataValidation>
    <dataValidation type="list" allowBlank="1" showErrorMessage="1" sqref="E2:E3" xr:uid="{00000000-0002-0000-0200-000005000000}">
      <formula1>NIKS5Physics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200-000000000000}">
          <x14:formula1>
            <xm:f>'Please do not alter'!$A$2:$A$11</xm:f>
          </x14:formula1>
          <xm:sqref>A66:A71</xm:sqref>
        </x14:dataValidation>
        <x14:dataValidation type="list" allowBlank="1" showErrorMessage="1" xr:uid="{00000000-0002-0000-0200-000003000000}">
          <x14:formula1>
            <xm:f>'Please do not alter'!$A$25:$A$31</xm:f>
          </x14:formula1>
          <xm:sqref>E4:E65</xm:sqref>
        </x14:dataValidation>
        <x14:dataValidation type="list" allowBlank="1" showErrorMessage="1" xr:uid="{00000000-0002-0000-0200-000006000000}">
          <x14:formula1>
            <xm:f>'Please do not alter'!$A$13:$A$20</xm:f>
          </x14:formula1>
          <xm:sqref>C4:C71</xm:sqref>
        </x14:dataValidation>
        <x14:dataValidation type="list" allowBlank="1" showErrorMessage="1" xr:uid="{00000000-0002-0000-0200-000007000000}">
          <x14:formula1>
            <xm:f>'Please do not alter'!A88:A96</xm:f>
          </x14:formula1>
          <xm:sqref>E66:E71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000"/>
  <sheetViews>
    <sheetView workbookViewId="0"/>
  </sheetViews>
  <sheetFormatPr defaultColWidth="14.453125" defaultRowHeight="15" customHeight="1" x14ac:dyDescent="0.35"/>
  <cols>
    <col min="1" max="1" width="17.1796875" customWidth="1"/>
    <col min="2" max="6" width="8.7265625" customWidth="1"/>
  </cols>
  <sheetData>
    <row r="1" spans="1:1" ht="15" customHeight="1" x14ac:dyDescent="0.55000000000000004">
      <c r="A1" s="1" t="s">
        <v>334</v>
      </c>
    </row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spans="1:2" ht="15.75" customHeight="1" x14ac:dyDescent="0.35"/>
    <row r="34" spans="1:2" ht="15.75" customHeight="1" x14ac:dyDescent="0.35"/>
    <row r="35" spans="1:2" ht="15.75" customHeight="1" x14ac:dyDescent="0.35"/>
    <row r="36" spans="1:2" ht="15.75" customHeight="1" x14ac:dyDescent="0.35"/>
    <row r="37" spans="1:2" ht="15.75" customHeight="1" x14ac:dyDescent="0.35"/>
    <row r="38" spans="1:2" ht="23.25" customHeight="1" x14ac:dyDescent="0.55000000000000004">
      <c r="A38" s="1" t="s">
        <v>335</v>
      </c>
      <c r="B38" s="2" t="s">
        <v>336</v>
      </c>
    </row>
    <row r="39" spans="1:2" ht="15.75" customHeight="1" x14ac:dyDescent="0.35"/>
    <row r="40" spans="1:2" ht="15.75" customHeight="1" x14ac:dyDescent="0.35"/>
    <row r="41" spans="1:2" ht="15.75" customHeight="1" x14ac:dyDescent="0.35"/>
    <row r="42" spans="1:2" ht="15.75" customHeight="1" x14ac:dyDescent="0.35"/>
    <row r="43" spans="1:2" ht="15.75" customHeight="1" x14ac:dyDescent="0.35"/>
    <row r="44" spans="1:2" ht="15.75" customHeight="1" x14ac:dyDescent="0.35"/>
    <row r="45" spans="1:2" ht="15.75" customHeight="1" x14ac:dyDescent="0.35"/>
    <row r="46" spans="1:2" ht="15.75" customHeight="1" x14ac:dyDescent="0.35"/>
    <row r="47" spans="1:2" ht="15.75" customHeight="1" x14ac:dyDescent="0.35"/>
    <row r="48" spans="1:2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21:A1000"/>
  <sheetViews>
    <sheetView workbookViewId="0"/>
  </sheetViews>
  <sheetFormatPr defaultColWidth="14.453125" defaultRowHeight="15" customHeight="1" x14ac:dyDescent="0.35"/>
  <sheetData>
    <row r="21" ht="15.75" customHeight="1" x14ac:dyDescent="0.35"/>
    <row r="22" ht="15.75" customHeight="1" x14ac:dyDescent="0.35"/>
    <row r="23" ht="15.75" customHeight="1" x14ac:dyDescent="0.35"/>
    <row r="24" ht="15.75" customHeight="1" x14ac:dyDescent="0.35"/>
    <row r="25" ht="15.75" customHeight="1" x14ac:dyDescent="0.35"/>
    <row r="26" ht="15.75" customHeight="1" x14ac:dyDescent="0.35"/>
    <row r="27" ht="15.75" customHeight="1" x14ac:dyDescent="0.35"/>
    <row r="28" ht="15.75" customHeight="1" x14ac:dyDescent="0.35"/>
    <row r="29" ht="15.75" customHeight="1" x14ac:dyDescent="0.35"/>
    <row r="30" ht="15.75" customHeight="1" x14ac:dyDescent="0.35"/>
    <row r="31" ht="15.75" customHeight="1" x14ac:dyDescent="0.35"/>
    <row r="32" ht="15.75" customHeight="1" x14ac:dyDescent="0.35"/>
    <row r="33" spans="1:1" ht="15.75" customHeight="1" x14ac:dyDescent="0.35"/>
    <row r="34" spans="1:1" ht="15.75" customHeight="1" x14ac:dyDescent="0.35"/>
    <row r="35" spans="1:1" ht="15.75" customHeight="1" x14ac:dyDescent="0.35"/>
    <row r="36" spans="1:1" ht="6" customHeight="1" x14ac:dyDescent="0.35"/>
    <row r="37" spans="1:1" ht="27.75" customHeight="1" x14ac:dyDescent="0.55000000000000004">
      <c r="A37" s="1" t="s">
        <v>337</v>
      </c>
    </row>
    <row r="38" spans="1:1" ht="15.75" customHeight="1" x14ac:dyDescent="0.35"/>
    <row r="39" spans="1:1" ht="15.75" customHeight="1" x14ac:dyDescent="0.35"/>
    <row r="40" spans="1:1" ht="15.75" customHeight="1" x14ac:dyDescent="0.35"/>
    <row r="41" spans="1:1" ht="15.75" customHeight="1" x14ac:dyDescent="0.35"/>
    <row r="42" spans="1:1" ht="15.75" customHeight="1" x14ac:dyDescent="0.35"/>
    <row r="43" spans="1:1" ht="15.75" customHeight="1" x14ac:dyDescent="0.35"/>
    <row r="44" spans="1:1" ht="15.75" customHeight="1" x14ac:dyDescent="0.35"/>
    <row r="45" spans="1:1" ht="15.75" customHeight="1" x14ac:dyDescent="0.35"/>
    <row r="46" spans="1:1" ht="15.75" customHeight="1" x14ac:dyDescent="0.35"/>
    <row r="47" spans="1:1" ht="15.75" customHeight="1" x14ac:dyDescent="0.35"/>
    <row r="48" spans="1:1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00"/>
  <sheetViews>
    <sheetView topLeftCell="A3" workbookViewId="0">
      <selection activeCell="E10" sqref="E10"/>
    </sheetView>
  </sheetViews>
  <sheetFormatPr defaultColWidth="14.453125" defaultRowHeight="30" customHeight="1" x14ac:dyDescent="0.25"/>
  <cols>
    <col min="1" max="1" width="35.1796875" style="21" bestFit="1" customWidth="1"/>
    <col min="2" max="2" width="6.26953125" style="21" bestFit="1" customWidth="1"/>
    <col min="3" max="3" width="48.453125" style="21" bestFit="1" customWidth="1"/>
    <col min="4" max="4" width="6.26953125" style="21" bestFit="1" customWidth="1"/>
    <col min="5" max="5" width="40.54296875" style="21" bestFit="1" customWidth="1"/>
    <col min="6" max="6" width="6.26953125" style="21" bestFit="1" customWidth="1"/>
    <col min="7" max="7" width="34.81640625" style="21" bestFit="1" customWidth="1"/>
    <col min="8" max="8" width="6.26953125" style="21" bestFit="1" customWidth="1"/>
    <col min="9" max="16384" width="14.453125" style="21"/>
  </cols>
  <sheetData>
    <row r="1" spans="1:6" ht="30" customHeight="1" x14ac:dyDescent="0.25">
      <c r="A1" s="166" t="s">
        <v>338</v>
      </c>
      <c r="B1" s="167"/>
      <c r="C1" s="167"/>
      <c r="D1" s="167"/>
      <c r="E1" s="167"/>
      <c r="F1" s="167"/>
    </row>
    <row r="2" spans="1:6" ht="30" customHeight="1" x14ac:dyDescent="0.25">
      <c r="A2" s="35"/>
      <c r="B2" s="36"/>
      <c r="C2" s="35"/>
      <c r="D2" s="36"/>
      <c r="E2" s="35"/>
      <c r="F2" s="36"/>
    </row>
    <row r="3" spans="1:6" ht="30" customHeight="1" x14ac:dyDescent="0.25">
      <c r="A3" s="168" t="s">
        <v>339</v>
      </c>
      <c r="B3" s="169"/>
      <c r="C3" s="169"/>
      <c r="D3" s="169"/>
      <c r="E3" s="169"/>
      <c r="F3" s="170"/>
    </row>
    <row r="4" spans="1:6" ht="30" customHeight="1" x14ac:dyDescent="0.25">
      <c r="A4" s="37" t="s">
        <v>340</v>
      </c>
      <c r="B4" s="38" t="s">
        <v>341</v>
      </c>
      <c r="C4" s="39" t="s">
        <v>337</v>
      </c>
      <c r="D4" s="38" t="s">
        <v>341</v>
      </c>
      <c r="E4" s="40" t="s">
        <v>342</v>
      </c>
      <c r="F4" s="38" t="s">
        <v>341</v>
      </c>
    </row>
    <row r="5" spans="1:6" ht="30" customHeight="1" x14ac:dyDescent="0.25">
      <c r="A5" s="25" t="s">
        <v>343</v>
      </c>
      <c r="B5" s="41">
        <f>COUNTIF('CREST KS5'!$A$4:$A$65,'Coverage of topics'!A5)</f>
        <v>8</v>
      </c>
      <c r="C5" s="149" t="s">
        <v>281</v>
      </c>
      <c r="D5" s="41">
        <f>COUNTIF('CREST KS5'!$C$3:$C$65,'Coverage of topics'!C5)</f>
        <v>9</v>
      </c>
      <c r="E5" s="42" t="s">
        <v>243</v>
      </c>
      <c r="F5" s="41">
        <f>COUNTIF('CREST KS5'!$E$3:$E$65,'Coverage of topics'!E5)</f>
        <v>5</v>
      </c>
    </row>
    <row r="6" spans="1:6" ht="30" customHeight="1" x14ac:dyDescent="0.25">
      <c r="A6" s="28" t="s">
        <v>344</v>
      </c>
      <c r="B6" s="41">
        <f>COUNTIF('CREST KS5'!$A$4:$A$65,'Coverage of topics'!A6)</f>
        <v>6</v>
      </c>
      <c r="C6" s="33" t="s">
        <v>272</v>
      </c>
      <c r="D6" s="43">
        <f>COUNTIF('CREST KS5'!$C$3:$C$65,'Coverage of topics'!C6)</f>
        <v>2</v>
      </c>
      <c r="E6" s="42" t="s">
        <v>345</v>
      </c>
      <c r="F6" s="41">
        <f>COUNTIF('CREST KS5'!$E$3:$E$65,'Coverage of topics'!E6)</f>
        <v>3</v>
      </c>
    </row>
    <row r="7" spans="1:6" ht="30" customHeight="1" x14ac:dyDescent="0.25">
      <c r="A7" s="25" t="s">
        <v>323</v>
      </c>
      <c r="B7" s="41">
        <f>COUNTIF('CREST KS5'!$A$4:$A$65,'Coverage of topics'!A7)</f>
        <v>1</v>
      </c>
      <c r="C7" s="33" t="s">
        <v>346</v>
      </c>
      <c r="D7" s="41">
        <f>COUNTIF('CREST KS5'!$C$3:$C$65,'Coverage of topics'!C7)</f>
        <v>6</v>
      </c>
      <c r="E7" s="42" t="s">
        <v>347</v>
      </c>
      <c r="F7" s="41">
        <f>COUNTIF('CREST KS5'!$E$3:$E$65,'Coverage of topics'!E7)</f>
        <v>4</v>
      </c>
    </row>
    <row r="8" spans="1:6" ht="30" customHeight="1" x14ac:dyDescent="0.25">
      <c r="A8" s="150" t="s">
        <v>275</v>
      </c>
      <c r="B8" s="41">
        <f>COUNTIF('CREST KS5'!$A$4:$A$65,'Coverage of topics'!A8)</f>
        <v>3</v>
      </c>
      <c r="C8" s="33" t="s">
        <v>348</v>
      </c>
      <c r="D8" s="41">
        <f>COUNTIF('CREST KS5'!$C$3:$C$65,'Coverage of topics'!C8)</f>
        <v>0</v>
      </c>
      <c r="E8" s="33" t="s">
        <v>240</v>
      </c>
      <c r="F8" s="41">
        <f>COUNTIF('CREST KS5'!$E$3:$E$65,'Coverage of topics'!E8)</f>
        <v>10</v>
      </c>
    </row>
    <row r="9" spans="1:6" ht="30" customHeight="1" x14ac:dyDescent="0.25">
      <c r="A9" s="25" t="s">
        <v>250</v>
      </c>
      <c r="B9" s="41">
        <f>COUNTIF('CREST KS5'!$A$4:$A$65,'Coverage of topics'!A9)</f>
        <v>4</v>
      </c>
      <c r="C9" s="33" t="s">
        <v>349</v>
      </c>
      <c r="D9" s="41">
        <f>COUNTIF('CREST KS5'!$C$3:$C$65,'Coverage of topics'!C9)</f>
        <v>7</v>
      </c>
      <c r="E9" s="42" t="s">
        <v>350</v>
      </c>
      <c r="F9" s="41">
        <f>COUNTIF('CREST KS5'!$E$3:$E$65,'Coverage of topics'!E9)</f>
        <v>1</v>
      </c>
    </row>
    <row r="10" spans="1:6" ht="30" customHeight="1" x14ac:dyDescent="0.25">
      <c r="A10" s="25" t="s">
        <v>298</v>
      </c>
      <c r="B10" s="41">
        <f>COUNTIF('CREST KS5'!$A$4:$A$65,'Coverage of topics'!A10)</f>
        <v>2</v>
      </c>
      <c r="C10" s="33" t="s">
        <v>351</v>
      </c>
      <c r="D10" s="41">
        <f>COUNTIF('CREST KS5'!$C$3:$C$65,'Coverage of topics'!C10)</f>
        <v>0</v>
      </c>
      <c r="E10" s="42" t="s">
        <v>352</v>
      </c>
      <c r="F10" s="41">
        <f>COUNTIF('CREST KS5'!$E$3:$E$65,'Coverage of topics'!E10)</f>
        <v>0</v>
      </c>
    </row>
    <row r="11" spans="1:6" ht="30" customHeight="1" x14ac:dyDescent="0.25">
      <c r="A11" s="25" t="s">
        <v>353</v>
      </c>
      <c r="B11" s="41">
        <f>COUNTIF('CREST KS5'!$A$4:$A$65,'Coverage of topics'!A11)</f>
        <v>1</v>
      </c>
      <c r="C11" s="44"/>
      <c r="D11" s="45">
        <f>COUNTIF('CREST KS5'!$C$3:$C$65,'Coverage of topics'!C11)</f>
        <v>0</v>
      </c>
      <c r="E11" s="46" t="s">
        <v>262</v>
      </c>
      <c r="F11" s="45">
        <f>COUNTIF('CREST KS5'!$E$3:$E$65,'Coverage of topics'!E11)</f>
        <v>3</v>
      </c>
    </row>
    <row r="12" spans="1:6" ht="30" customHeight="1" x14ac:dyDescent="0.25">
      <c r="A12" s="25" t="s">
        <v>354</v>
      </c>
      <c r="B12" s="41">
        <f>COUNTIF('CREST KS5'!$A$4:$A$65,'Coverage of topics'!A12)</f>
        <v>2</v>
      </c>
      <c r="C12" s="47"/>
      <c r="D12" s="41">
        <f>COUNTIF('CREST KS5'!$C$3:$C$65,'Coverage of topics'!C12)</f>
        <v>0</v>
      </c>
      <c r="E12" s="48"/>
      <c r="F12" s="41"/>
    </row>
    <row r="13" spans="1:6" ht="30" customHeight="1" x14ac:dyDescent="0.25">
      <c r="A13" s="44"/>
      <c r="B13" s="41"/>
      <c r="C13" s="47"/>
      <c r="D13" s="41">
        <f>COUNTIF('CREST KS5'!$C$3:$C$65,'Coverage of topics'!C13)</f>
        <v>0</v>
      </c>
      <c r="E13" s="48"/>
      <c r="F13" s="41"/>
    </row>
    <row r="14" spans="1:6" ht="30" customHeight="1" x14ac:dyDescent="0.25">
      <c r="A14" s="44"/>
      <c r="B14" s="41"/>
      <c r="C14" s="44"/>
      <c r="D14" s="43">
        <f>COUNTIF('CREST KS5'!$C$3:$C$65,'Coverage of topics'!C14)</f>
        <v>0</v>
      </c>
      <c r="E14" s="49"/>
      <c r="F14" s="43"/>
    </row>
    <row r="15" spans="1:6" ht="30" customHeight="1" x14ac:dyDescent="0.25">
      <c r="A15" s="50"/>
      <c r="B15" s="51"/>
      <c r="C15" s="50"/>
      <c r="D15" s="51">
        <f>COUNTIF('CREST KS5'!$C$3:$C$65,'Coverage of topics'!C15)</f>
        <v>0</v>
      </c>
      <c r="E15" s="52"/>
      <c r="F15" s="51"/>
    </row>
    <row r="16" spans="1:6" ht="30" customHeight="1" x14ac:dyDescent="0.25">
      <c r="A16" s="35"/>
      <c r="B16" s="36"/>
      <c r="C16" s="35"/>
      <c r="D16" s="36"/>
      <c r="E16" s="35"/>
      <c r="F16" s="36"/>
    </row>
    <row r="17" spans="1:8" ht="30" customHeight="1" x14ac:dyDescent="0.25">
      <c r="A17" s="168" t="s">
        <v>355</v>
      </c>
      <c r="B17" s="169"/>
      <c r="C17" s="169"/>
      <c r="D17" s="169"/>
      <c r="E17" s="169"/>
      <c r="F17" s="170"/>
    </row>
    <row r="18" spans="1:8" ht="30" customHeight="1" x14ac:dyDescent="0.25">
      <c r="A18" s="37" t="s">
        <v>340</v>
      </c>
      <c r="B18" s="38" t="s">
        <v>341</v>
      </c>
      <c r="C18" s="37" t="s">
        <v>337</v>
      </c>
      <c r="D18" s="38" t="s">
        <v>341</v>
      </c>
      <c r="E18" s="37" t="s">
        <v>342</v>
      </c>
      <c r="F18" s="38" t="s">
        <v>341</v>
      </c>
    </row>
    <row r="19" spans="1:8" ht="30" customHeight="1" x14ac:dyDescent="0.25">
      <c r="A19" s="53" t="s">
        <v>145</v>
      </c>
      <c r="B19" s="41">
        <f>COUNTIF('CREST KS4'!$A$3:$A$65,'Coverage of topics'!A19)</f>
        <v>2</v>
      </c>
      <c r="C19" s="53" t="s">
        <v>356</v>
      </c>
      <c r="D19" s="41">
        <f>COUNTIF('CREST KS4'!$C$3:$C$65,'Coverage of topics'!C19)</f>
        <v>0</v>
      </c>
      <c r="E19" s="53" t="s">
        <v>357</v>
      </c>
      <c r="F19" s="41">
        <f>COUNTIF('CREST KS4'!$E$3:$E$65,'Coverage of topics'!E19)</f>
        <v>14</v>
      </c>
    </row>
    <row r="20" spans="1:8" ht="30" customHeight="1" x14ac:dyDescent="0.25">
      <c r="A20" s="53" t="s">
        <v>358</v>
      </c>
      <c r="B20" s="41">
        <f>COUNTIF('CREST KS4'!$A$3:$A$65,'Coverage of topics'!A20)</f>
        <v>8</v>
      </c>
      <c r="C20" s="53" t="s">
        <v>175</v>
      </c>
      <c r="D20" s="41">
        <f>COUNTIF('CREST KS4'!$C$3:$C$65,'Coverage of topics'!C20)</f>
        <v>5</v>
      </c>
      <c r="E20" s="53" t="s">
        <v>139</v>
      </c>
      <c r="F20" s="41">
        <f>COUNTIF('CREST KS4'!$E$3:$E$65,'Coverage of topics'!E20)</f>
        <v>7</v>
      </c>
    </row>
    <row r="21" spans="1:8" ht="30" customHeight="1" x14ac:dyDescent="0.25">
      <c r="A21" s="53" t="s">
        <v>177</v>
      </c>
      <c r="B21" s="41">
        <f>COUNTIF('CREST KS4'!$A$3:$A$65,'Coverage of topics'!A21)</f>
        <v>3</v>
      </c>
      <c r="C21" s="53" t="s">
        <v>359</v>
      </c>
      <c r="D21" s="41">
        <f>COUNTIF('CREST KS4'!$C$3:$C$65,'Coverage of topics'!C21)</f>
        <v>12</v>
      </c>
      <c r="E21" s="53" t="s">
        <v>350</v>
      </c>
      <c r="F21" s="41">
        <f>COUNTIF('CREST KS4'!$E$3:$E$65,'Coverage of topics'!E21)</f>
        <v>2</v>
      </c>
    </row>
    <row r="22" spans="1:8" ht="30" customHeight="1" x14ac:dyDescent="0.25">
      <c r="A22" s="53" t="s">
        <v>186</v>
      </c>
      <c r="B22" s="41">
        <f>COUNTIF('CREST KS4'!$A$3:$A$65,'Coverage of topics'!A22)</f>
        <v>2</v>
      </c>
      <c r="C22" s="53" t="s">
        <v>360</v>
      </c>
      <c r="D22" s="41">
        <f>COUNTIF('CREST KS4'!$C$3:$C$65,'Coverage of topics'!C22)</f>
        <v>0</v>
      </c>
      <c r="E22" s="54" t="s">
        <v>361</v>
      </c>
      <c r="F22" s="41">
        <f>COUNTIF('CREST KS4'!$E$3:$E$65,'Coverage of topics'!E22)</f>
        <v>2</v>
      </c>
    </row>
    <row r="23" spans="1:8" ht="30" customHeight="1" x14ac:dyDescent="0.25">
      <c r="A23" s="53" t="s">
        <v>362</v>
      </c>
      <c r="B23" s="41">
        <f>COUNTIF('CREST KS4'!$A$3:$A$65,'Coverage of topics'!A23)</f>
        <v>0</v>
      </c>
      <c r="C23" s="53" t="s">
        <v>363</v>
      </c>
      <c r="D23" s="41">
        <f>COUNTIF('CREST KS4'!$C$3:$C$65,'Coverage of topics'!C23)</f>
        <v>2</v>
      </c>
      <c r="E23" s="53" t="s">
        <v>364</v>
      </c>
      <c r="F23" s="41">
        <f>COUNTIF('CREST KS4'!$E$3:$E$65,'Coverage of topics'!E23)</f>
        <v>2</v>
      </c>
    </row>
    <row r="24" spans="1:8" ht="30" customHeight="1" x14ac:dyDescent="0.25">
      <c r="A24" s="53" t="s">
        <v>365</v>
      </c>
      <c r="B24" s="41">
        <f>COUNTIF('CREST KS4'!$A$3:$A$65,'Coverage of topics'!A24)</f>
        <v>6</v>
      </c>
      <c r="C24" s="53" t="s">
        <v>366</v>
      </c>
      <c r="D24" s="41">
        <f>COUNTIF('CREST KS4'!$C$3:$C$65,'Coverage of topics'!C24)</f>
        <v>5</v>
      </c>
      <c r="E24" s="53" t="s">
        <v>367</v>
      </c>
      <c r="F24" s="41">
        <f>COUNTIF('CREST KS4'!$E$3:$E$65,'Coverage of topics'!E24)</f>
        <v>0</v>
      </c>
    </row>
    <row r="25" spans="1:8" ht="30" customHeight="1" x14ac:dyDescent="0.25">
      <c r="A25" s="53" t="s">
        <v>368</v>
      </c>
      <c r="B25" s="41">
        <f>COUNTIF('CREST KS4'!$A$3:$A$65,'Coverage of topics'!A25)</f>
        <v>3</v>
      </c>
      <c r="C25" s="53" t="s">
        <v>368</v>
      </c>
      <c r="D25" s="41">
        <f>COUNTIF('CREST KS4'!$C$3:$C$65,'Coverage of topics'!C25)</f>
        <v>4</v>
      </c>
      <c r="E25" s="53" t="s">
        <v>368</v>
      </c>
      <c r="F25" s="41">
        <f>COUNTIF('CREST KS4'!$E$3:$E$65,'Coverage of topics'!E25)</f>
        <v>0</v>
      </c>
    </row>
    <row r="26" spans="1:8" ht="30" customHeight="1" x14ac:dyDescent="0.25">
      <c r="A26" s="44"/>
      <c r="B26" s="41"/>
      <c r="C26" s="44"/>
      <c r="D26" s="41"/>
      <c r="E26" s="140"/>
      <c r="F26" s="41"/>
    </row>
    <row r="27" spans="1:8" ht="30" customHeight="1" x14ac:dyDescent="0.25">
      <c r="A27" s="44"/>
      <c r="B27" s="41"/>
      <c r="C27" s="44"/>
      <c r="D27" s="41"/>
      <c r="E27" s="44"/>
      <c r="F27" s="41"/>
    </row>
    <row r="28" spans="1:8" ht="30" customHeight="1" x14ac:dyDescent="0.25">
      <c r="A28" s="50"/>
      <c r="B28" s="51"/>
      <c r="C28" s="50"/>
      <c r="D28" s="51"/>
      <c r="E28" s="50"/>
      <c r="F28" s="51"/>
    </row>
    <row r="29" spans="1:8" ht="30" customHeight="1" x14ac:dyDescent="0.25">
      <c r="A29" s="35"/>
      <c r="B29" s="36"/>
      <c r="C29" s="35"/>
      <c r="D29" s="36"/>
      <c r="E29" s="35"/>
      <c r="F29" s="36"/>
    </row>
    <row r="30" spans="1:8" ht="30" customHeight="1" x14ac:dyDescent="0.25">
      <c r="A30" s="171" t="s">
        <v>369</v>
      </c>
      <c r="B30" s="172"/>
      <c r="C30" s="172"/>
      <c r="D30" s="172"/>
      <c r="E30" s="172"/>
      <c r="F30" s="172"/>
      <c r="G30" s="172"/>
      <c r="H30" s="173"/>
    </row>
    <row r="31" spans="1:8" ht="30" customHeight="1" x14ac:dyDescent="0.25">
      <c r="A31" s="151" t="s">
        <v>370</v>
      </c>
      <c r="B31" s="55" t="s">
        <v>341</v>
      </c>
      <c r="C31" s="151" t="s">
        <v>371</v>
      </c>
      <c r="D31" s="55" t="s">
        <v>341</v>
      </c>
      <c r="E31" s="151" t="s">
        <v>41</v>
      </c>
      <c r="F31" s="56" t="s">
        <v>341</v>
      </c>
      <c r="G31" s="151" t="s">
        <v>372</v>
      </c>
      <c r="H31" s="55" t="s">
        <v>341</v>
      </c>
    </row>
    <row r="32" spans="1:8" ht="30" customHeight="1" x14ac:dyDescent="0.25">
      <c r="A32" s="54" t="s">
        <v>49</v>
      </c>
      <c r="B32" s="41">
        <f>COUNTIF('CREST KS3'!$A$3:$A$65,'Coverage of topics'!A32)</f>
        <v>1</v>
      </c>
      <c r="C32" s="54" t="s">
        <v>70</v>
      </c>
      <c r="D32" s="41">
        <f>COUNTIF('CREST KS3'!$C$3:$C$65,'Coverage of topics'!C32)</f>
        <v>3</v>
      </c>
      <c r="E32" s="152" t="s">
        <v>41</v>
      </c>
      <c r="F32" s="41">
        <f>COUNTIF('CREST KS3'!$E$3:$E$65,'Coverage of topics'!E32)</f>
        <v>9</v>
      </c>
      <c r="G32" s="48" t="s">
        <v>72</v>
      </c>
      <c r="H32" s="41">
        <f>COUNTIF('CREST KS3'!$G$3:$G$65,'Coverage of topics'!G32)</f>
        <v>7</v>
      </c>
    </row>
    <row r="33" spans="1:8" ht="30" customHeight="1" x14ac:dyDescent="0.25">
      <c r="A33" s="54" t="s">
        <v>60</v>
      </c>
      <c r="B33" s="41">
        <f>COUNTIF('CREST KS3'!$A$3:$A$65,'Coverage of topics'!A33)</f>
        <v>11</v>
      </c>
      <c r="C33" s="54" t="s">
        <v>45</v>
      </c>
      <c r="D33" s="41">
        <f>COUNTIF('CREST KS3'!$C$3:$C$65,'Coverage of topics'!C33)</f>
        <v>9</v>
      </c>
      <c r="E33" s="152" t="s">
        <v>65</v>
      </c>
      <c r="F33" s="41">
        <f>COUNTIF('CREST KS3'!$E$3:$E$65,'Coverage of topics'!E33)</f>
        <v>1</v>
      </c>
      <c r="G33" s="48" t="s">
        <v>68</v>
      </c>
      <c r="H33" s="41">
        <f>COUNTIF('CREST KS3'!$G$3:$G$65,'Coverage of topics'!G33)</f>
        <v>1</v>
      </c>
    </row>
    <row r="34" spans="1:8" ht="30" customHeight="1" x14ac:dyDescent="0.25">
      <c r="A34" s="54" t="s">
        <v>87</v>
      </c>
      <c r="B34" s="41">
        <f>COUNTIF('CREST KS3'!$A$3:$A$65,'Coverage of topics'!A34)</f>
        <v>3</v>
      </c>
      <c r="C34" s="54" t="s">
        <v>53</v>
      </c>
      <c r="D34" s="41">
        <f>COUNTIF('CREST KS3'!$C$3:$C$65,'Coverage of topics'!C34)</f>
        <v>6</v>
      </c>
      <c r="E34" s="152" t="s">
        <v>373</v>
      </c>
      <c r="F34" s="41">
        <f>COUNTIF('CREST KS3'!$E$3:$E$65,'Coverage of topics'!E34)</f>
        <v>0</v>
      </c>
      <c r="G34" s="48" t="s">
        <v>91</v>
      </c>
      <c r="H34" s="41">
        <f>COUNTIF('CREST KS3'!$G$3:$G$65,'Coverage of topics'!G34)</f>
        <v>0</v>
      </c>
    </row>
    <row r="35" spans="1:8" ht="30" customHeight="1" x14ac:dyDescent="0.25">
      <c r="A35" s="53" t="s">
        <v>91</v>
      </c>
      <c r="B35" s="41">
        <f>COUNTIF('CREST KS3'!$A$3:$A$65,'Coverage of topics'!A35)</f>
        <v>0</v>
      </c>
      <c r="C35" s="53" t="s">
        <v>91</v>
      </c>
      <c r="D35" s="41">
        <f>COUNTIF('CREST KS3'!$C$3:$C$65,'Coverage of topics'!C35)</f>
        <v>6</v>
      </c>
      <c r="E35" s="53" t="s">
        <v>91</v>
      </c>
      <c r="F35" s="43">
        <f>COUNTIF('CREST KS3'!$E$3:$E$65,'Coverage of topics'!E35)</f>
        <v>1</v>
      </c>
      <c r="G35" s="48"/>
      <c r="H35" s="57"/>
    </row>
    <row r="36" spans="1:8" ht="30" customHeight="1" x14ac:dyDescent="0.25">
      <c r="A36" s="44"/>
      <c r="B36" s="41"/>
      <c r="C36" s="44"/>
      <c r="D36" s="41"/>
      <c r="E36" s="44"/>
      <c r="F36" s="153"/>
      <c r="G36" s="58"/>
      <c r="H36" s="57"/>
    </row>
    <row r="37" spans="1:8" ht="30" customHeight="1" x14ac:dyDescent="0.25">
      <c r="A37" s="44"/>
      <c r="B37" s="41"/>
      <c r="C37" s="44"/>
      <c r="D37" s="41"/>
      <c r="E37" s="44"/>
      <c r="F37" s="153"/>
      <c r="G37" s="58"/>
      <c r="H37" s="57"/>
    </row>
    <row r="38" spans="1:8" ht="30" customHeight="1" x14ac:dyDescent="0.25">
      <c r="A38" s="44"/>
      <c r="B38" s="41"/>
      <c r="C38" s="44"/>
      <c r="D38" s="41"/>
      <c r="E38" s="44"/>
      <c r="F38" s="153"/>
      <c r="G38" s="58"/>
      <c r="H38" s="57"/>
    </row>
    <row r="39" spans="1:8" ht="30" customHeight="1" x14ac:dyDescent="0.25">
      <c r="A39" s="50"/>
      <c r="B39" s="51"/>
      <c r="C39" s="50"/>
      <c r="D39" s="51"/>
      <c r="E39" s="50"/>
      <c r="F39" s="59"/>
      <c r="G39" s="60"/>
      <c r="H39" s="61"/>
    </row>
    <row r="40" spans="1:8" ht="30" customHeight="1" x14ac:dyDescent="0.25">
      <c r="A40" s="35"/>
      <c r="B40" s="36"/>
      <c r="C40" s="35"/>
      <c r="D40" s="36"/>
      <c r="E40" s="35"/>
      <c r="F40" s="36"/>
    </row>
    <row r="41" spans="1:8" ht="30" customHeight="1" x14ac:dyDescent="0.25">
      <c r="A41" s="35"/>
      <c r="B41" s="36"/>
      <c r="C41" s="35"/>
      <c r="D41" s="36"/>
      <c r="E41" s="35"/>
      <c r="F41" s="36"/>
    </row>
    <row r="42" spans="1:8" ht="30" customHeight="1" x14ac:dyDescent="0.25">
      <c r="A42" s="35"/>
      <c r="B42" s="36"/>
      <c r="C42" s="35"/>
      <c r="D42" s="36"/>
      <c r="E42" s="35"/>
      <c r="F42" s="36"/>
    </row>
    <row r="43" spans="1:8" ht="30" customHeight="1" x14ac:dyDescent="0.25">
      <c r="A43" s="35"/>
      <c r="B43" s="36"/>
      <c r="C43" s="35"/>
      <c r="D43" s="36"/>
      <c r="E43" s="35"/>
      <c r="F43" s="36"/>
    </row>
    <row r="44" spans="1:8" ht="30" customHeight="1" x14ac:dyDescent="0.25">
      <c r="A44" s="35"/>
      <c r="B44" s="36"/>
      <c r="C44" s="35"/>
      <c r="D44" s="36"/>
      <c r="E44" s="35"/>
      <c r="F44" s="36"/>
    </row>
    <row r="45" spans="1:8" ht="30" customHeight="1" x14ac:dyDescent="0.25">
      <c r="A45" s="35"/>
      <c r="B45" s="36"/>
      <c r="C45" s="35"/>
      <c r="D45" s="36"/>
      <c r="E45" s="35"/>
      <c r="F45" s="36"/>
    </row>
    <row r="46" spans="1:8" ht="30" customHeight="1" x14ac:dyDescent="0.25">
      <c r="A46" s="35"/>
      <c r="B46" s="36"/>
      <c r="C46" s="35"/>
      <c r="D46" s="36"/>
      <c r="E46" s="35"/>
      <c r="F46" s="36"/>
    </row>
    <row r="47" spans="1:8" ht="30" customHeight="1" x14ac:dyDescent="0.25">
      <c r="A47" s="35"/>
      <c r="B47" s="36"/>
      <c r="C47" s="35"/>
      <c r="D47" s="36"/>
      <c r="E47" s="35"/>
      <c r="F47" s="36"/>
    </row>
    <row r="48" spans="1:8" ht="30" customHeight="1" x14ac:dyDescent="0.25">
      <c r="A48" s="35"/>
      <c r="B48" s="36"/>
      <c r="C48" s="35"/>
      <c r="D48" s="36"/>
      <c r="E48" s="35"/>
      <c r="F48" s="36"/>
    </row>
    <row r="49" spans="1:6" ht="30" customHeight="1" x14ac:dyDescent="0.25">
      <c r="A49" s="35"/>
      <c r="B49" s="36"/>
      <c r="C49" s="35"/>
      <c r="D49" s="36"/>
      <c r="E49" s="35"/>
      <c r="F49" s="36"/>
    </row>
    <row r="50" spans="1:6" ht="30" customHeight="1" x14ac:dyDescent="0.25">
      <c r="A50" s="35"/>
      <c r="B50" s="36"/>
      <c r="C50" s="35"/>
      <c r="D50" s="36"/>
      <c r="E50" s="35"/>
      <c r="F50" s="36"/>
    </row>
    <row r="51" spans="1:6" ht="30" customHeight="1" x14ac:dyDescent="0.25">
      <c r="A51" s="35"/>
      <c r="B51" s="36"/>
      <c r="C51" s="35"/>
      <c r="D51" s="36"/>
      <c r="E51" s="35"/>
      <c r="F51" s="36"/>
    </row>
    <row r="52" spans="1:6" ht="30" customHeight="1" x14ac:dyDescent="0.25">
      <c r="A52" s="35"/>
      <c r="B52" s="36"/>
      <c r="C52" s="35"/>
      <c r="D52" s="36"/>
      <c r="E52" s="35"/>
      <c r="F52" s="36"/>
    </row>
    <row r="53" spans="1:6" ht="30" customHeight="1" x14ac:dyDescent="0.25">
      <c r="A53" s="35"/>
      <c r="B53" s="36"/>
      <c r="C53" s="35"/>
      <c r="D53" s="36"/>
      <c r="E53" s="35"/>
      <c r="F53" s="36"/>
    </row>
    <row r="54" spans="1:6" ht="30" customHeight="1" x14ac:dyDescent="0.25">
      <c r="A54" s="35"/>
      <c r="B54" s="36"/>
      <c r="C54" s="35"/>
      <c r="D54" s="36"/>
      <c r="E54" s="35"/>
      <c r="F54" s="36"/>
    </row>
    <row r="55" spans="1:6" ht="30" customHeight="1" x14ac:dyDescent="0.25">
      <c r="A55" s="35"/>
      <c r="B55" s="36"/>
      <c r="C55" s="35"/>
      <c r="D55" s="36"/>
      <c r="E55" s="35"/>
      <c r="F55" s="36"/>
    </row>
    <row r="56" spans="1:6" ht="30" customHeight="1" x14ac:dyDescent="0.25">
      <c r="A56" s="35"/>
      <c r="B56" s="36"/>
      <c r="C56" s="35"/>
      <c r="D56" s="36"/>
      <c r="E56" s="35"/>
      <c r="F56" s="36"/>
    </row>
    <row r="57" spans="1:6" ht="30" customHeight="1" x14ac:dyDescent="0.25">
      <c r="A57" s="35"/>
      <c r="B57" s="36"/>
      <c r="C57" s="35"/>
      <c r="D57" s="36"/>
      <c r="E57" s="35"/>
      <c r="F57" s="36"/>
    </row>
    <row r="58" spans="1:6" ht="30" customHeight="1" x14ac:dyDescent="0.25">
      <c r="A58" s="35"/>
      <c r="B58" s="36"/>
      <c r="C58" s="35"/>
      <c r="D58" s="36"/>
      <c r="E58" s="35"/>
      <c r="F58" s="36"/>
    </row>
    <row r="59" spans="1:6" ht="30" customHeight="1" x14ac:dyDescent="0.25">
      <c r="A59" s="35"/>
      <c r="B59" s="36"/>
      <c r="C59" s="35"/>
      <c r="D59" s="36"/>
      <c r="E59" s="35"/>
      <c r="F59" s="36"/>
    </row>
    <row r="60" spans="1:6" ht="30" customHeight="1" x14ac:dyDescent="0.25">
      <c r="A60" s="35"/>
      <c r="B60" s="36"/>
      <c r="C60" s="35"/>
      <c r="D60" s="36"/>
      <c r="E60" s="35"/>
      <c r="F60" s="36"/>
    </row>
    <row r="61" spans="1:6" ht="30" customHeight="1" x14ac:dyDescent="0.25">
      <c r="A61" s="35"/>
      <c r="B61" s="36"/>
      <c r="C61" s="35"/>
      <c r="D61" s="36"/>
      <c r="E61" s="35"/>
      <c r="F61" s="36"/>
    </row>
    <row r="62" spans="1:6" ht="30" customHeight="1" x14ac:dyDescent="0.25">
      <c r="A62" s="35"/>
      <c r="B62" s="36"/>
      <c r="C62" s="35"/>
      <c r="D62" s="36"/>
      <c r="E62" s="35"/>
      <c r="F62" s="36"/>
    </row>
    <row r="63" spans="1:6" ht="30" customHeight="1" x14ac:dyDescent="0.25">
      <c r="A63" s="35"/>
      <c r="B63" s="36"/>
      <c r="C63" s="35"/>
      <c r="D63" s="36"/>
      <c r="E63" s="35"/>
      <c r="F63" s="36"/>
    </row>
    <row r="64" spans="1:6" ht="30" customHeight="1" x14ac:dyDescent="0.25">
      <c r="A64" s="35"/>
      <c r="B64" s="36"/>
      <c r="C64" s="35"/>
      <c r="D64" s="36"/>
      <c r="E64" s="35"/>
      <c r="F64" s="36"/>
    </row>
    <row r="65" spans="1:6" ht="30" customHeight="1" x14ac:dyDescent="0.25">
      <c r="A65" s="35"/>
      <c r="B65" s="36"/>
      <c r="C65" s="35"/>
      <c r="D65" s="36"/>
      <c r="E65" s="35"/>
      <c r="F65" s="36"/>
    </row>
    <row r="66" spans="1:6" ht="30" customHeight="1" x14ac:dyDescent="0.25">
      <c r="A66" s="35"/>
      <c r="B66" s="36"/>
      <c r="C66" s="35"/>
      <c r="D66" s="36"/>
      <c r="E66" s="35"/>
      <c r="F66" s="36"/>
    </row>
    <row r="67" spans="1:6" ht="30" customHeight="1" x14ac:dyDescent="0.25">
      <c r="A67" s="35"/>
      <c r="B67" s="36"/>
      <c r="C67" s="35"/>
      <c r="D67" s="36"/>
      <c r="E67" s="35"/>
      <c r="F67" s="36"/>
    </row>
    <row r="68" spans="1:6" ht="30" customHeight="1" x14ac:dyDescent="0.25">
      <c r="A68" s="35"/>
      <c r="B68" s="36"/>
      <c r="C68" s="35"/>
      <c r="D68" s="36"/>
      <c r="E68" s="35"/>
      <c r="F68" s="36"/>
    </row>
    <row r="69" spans="1:6" ht="30" customHeight="1" x14ac:dyDescent="0.25">
      <c r="A69" s="35"/>
      <c r="B69" s="36"/>
      <c r="C69" s="35"/>
      <c r="D69" s="36"/>
      <c r="E69" s="35"/>
      <c r="F69" s="36"/>
    </row>
    <row r="70" spans="1:6" ht="30" customHeight="1" x14ac:dyDescent="0.25">
      <c r="A70" s="35"/>
      <c r="B70" s="36"/>
      <c r="C70" s="35"/>
      <c r="D70" s="36"/>
      <c r="E70" s="35"/>
      <c r="F70" s="36"/>
    </row>
    <row r="71" spans="1:6" ht="30" customHeight="1" x14ac:dyDescent="0.25">
      <c r="A71" s="35"/>
      <c r="B71" s="36"/>
      <c r="C71" s="35"/>
      <c r="D71" s="36"/>
      <c r="E71" s="35"/>
      <c r="F71" s="36"/>
    </row>
    <row r="72" spans="1:6" ht="30" customHeight="1" x14ac:dyDescent="0.25">
      <c r="A72" s="35"/>
      <c r="B72" s="36"/>
      <c r="C72" s="35"/>
      <c r="D72" s="36"/>
      <c r="E72" s="35"/>
      <c r="F72" s="36"/>
    </row>
    <row r="73" spans="1:6" ht="30" customHeight="1" x14ac:dyDescent="0.25">
      <c r="A73" s="35"/>
      <c r="B73" s="36"/>
      <c r="C73" s="35"/>
      <c r="D73" s="36"/>
      <c r="E73" s="35"/>
      <c r="F73" s="36"/>
    </row>
    <row r="74" spans="1:6" ht="30" customHeight="1" x14ac:dyDescent="0.25">
      <c r="A74" s="35"/>
      <c r="B74" s="36"/>
      <c r="C74" s="35"/>
      <c r="D74" s="36"/>
      <c r="E74" s="35"/>
      <c r="F74" s="36"/>
    </row>
    <row r="75" spans="1:6" ht="30" customHeight="1" x14ac:dyDescent="0.25">
      <c r="A75" s="35"/>
      <c r="B75" s="36"/>
      <c r="C75" s="35"/>
      <c r="D75" s="36"/>
      <c r="E75" s="35"/>
      <c r="F75" s="36"/>
    </row>
    <row r="76" spans="1:6" ht="30" customHeight="1" x14ac:dyDescent="0.25">
      <c r="A76" s="35"/>
      <c r="B76" s="36"/>
      <c r="C76" s="35"/>
      <c r="D76" s="36"/>
      <c r="E76" s="35"/>
      <c r="F76" s="36"/>
    </row>
    <row r="77" spans="1:6" ht="30" customHeight="1" x14ac:dyDescent="0.25">
      <c r="A77" s="35"/>
      <c r="B77" s="36"/>
      <c r="C77" s="35"/>
      <c r="D77" s="36"/>
      <c r="E77" s="35"/>
      <c r="F77" s="36"/>
    </row>
    <row r="78" spans="1:6" ht="30" customHeight="1" x14ac:dyDescent="0.25">
      <c r="A78" s="35"/>
      <c r="B78" s="36"/>
      <c r="C78" s="35"/>
      <c r="D78" s="36"/>
      <c r="E78" s="35"/>
      <c r="F78" s="36"/>
    </row>
    <row r="79" spans="1:6" ht="30" customHeight="1" x14ac:dyDescent="0.25">
      <c r="A79" s="35"/>
      <c r="B79" s="36"/>
      <c r="C79" s="35"/>
      <c r="D79" s="36"/>
      <c r="E79" s="35"/>
      <c r="F79" s="36"/>
    </row>
    <row r="80" spans="1:6" ht="30" customHeight="1" x14ac:dyDescent="0.25">
      <c r="A80" s="35"/>
      <c r="B80" s="36"/>
      <c r="C80" s="35"/>
      <c r="D80" s="36"/>
      <c r="E80" s="35"/>
      <c r="F80" s="36"/>
    </row>
    <row r="81" spans="1:6" ht="30" customHeight="1" x14ac:dyDescent="0.25">
      <c r="A81" s="35"/>
      <c r="B81" s="36"/>
      <c r="C81" s="35"/>
      <c r="D81" s="36"/>
      <c r="E81" s="35"/>
      <c r="F81" s="36"/>
    </row>
    <row r="82" spans="1:6" ht="30" customHeight="1" x14ac:dyDescent="0.25">
      <c r="A82" s="35"/>
      <c r="B82" s="36"/>
      <c r="C82" s="35"/>
      <c r="D82" s="36"/>
      <c r="E82" s="35"/>
      <c r="F82" s="36"/>
    </row>
    <row r="83" spans="1:6" ht="30" customHeight="1" x14ac:dyDescent="0.25">
      <c r="A83" s="35"/>
      <c r="B83" s="36"/>
      <c r="C83" s="35"/>
      <c r="D83" s="36"/>
      <c r="E83" s="35"/>
      <c r="F83" s="36"/>
    </row>
    <row r="84" spans="1:6" ht="30" customHeight="1" x14ac:dyDescent="0.25">
      <c r="A84" s="35"/>
      <c r="B84" s="36"/>
      <c r="C84" s="35"/>
      <c r="D84" s="36"/>
      <c r="E84" s="35"/>
      <c r="F84" s="36"/>
    </row>
    <row r="85" spans="1:6" ht="30" customHeight="1" x14ac:dyDescent="0.25">
      <c r="A85" s="35"/>
      <c r="B85" s="36"/>
      <c r="C85" s="35"/>
      <c r="D85" s="36"/>
      <c r="E85" s="35"/>
      <c r="F85" s="36"/>
    </row>
    <row r="86" spans="1:6" ht="30" customHeight="1" x14ac:dyDescent="0.25">
      <c r="A86" s="35"/>
      <c r="B86" s="36"/>
      <c r="C86" s="35"/>
      <c r="D86" s="36"/>
      <c r="E86" s="35"/>
      <c r="F86" s="36"/>
    </row>
    <row r="87" spans="1:6" ht="30" customHeight="1" x14ac:dyDescent="0.25">
      <c r="A87" s="35"/>
      <c r="B87" s="36"/>
      <c r="C87" s="35"/>
      <c r="D87" s="36"/>
      <c r="E87" s="35"/>
      <c r="F87" s="36"/>
    </row>
    <row r="88" spans="1:6" ht="30" customHeight="1" x14ac:dyDescent="0.25">
      <c r="A88" s="35"/>
      <c r="B88" s="36"/>
      <c r="C88" s="35"/>
      <c r="D88" s="36"/>
      <c r="E88" s="35"/>
      <c r="F88" s="36"/>
    </row>
    <row r="89" spans="1:6" ht="30" customHeight="1" x14ac:dyDescent="0.25">
      <c r="A89" s="35"/>
      <c r="B89" s="36"/>
      <c r="C89" s="35"/>
      <c r="D89" s="36"/>
      <c r="E89" s="35"/>
      <c r="F89" s="36"/>
    </row>
    <row r="90" spans="1:6" ht="30" customHeight="1" x14ac:dyDescent="0.25">
      <c r="A90" s="35"/>
      <c r="B90" s="36"/>
      <c r="C90" s="35"/>
      <c r="D90" s="36"/>
      <c r="E90" s="35"/>
      <c r="F90" s="36"/>
    </row>
    <row r="91" spans="1:6" ht="30" customHeight="1" x14ac:dyDescent="0.25">
      <c r="A91" s="35"/>
      <c r="B91" s="36"/>
      <c r="C91" s="35"/>
      <c r="D91" s="36"/>
      <c r="E91" s="35"/>
      <c r="F91" s="36"/>
    </row>
    <row r="92" spans="1:6" ht="30" customHeight="1" x14ac:dyDescent="0.25">
      <c r="A92" s="35"/>
      <c r="B92" s="36"/>
      <c r="C92" s="35"/>
      <c r="D92" s="36"/>
      <c r="E92" s="35"/>
      <c r="F92" s="36"/>
    </row>
    <row r="93" spans="1:6" ht="30" customHeight="1" x14ac:dyDescent="0.25">
      <c r="A93" s="35"/>
      <c r="B93" s="36"/>
      <c r="C93" s="35"/>
      <c r="D93" s="36"/>
      <c r="E93" s="35"/>
      <c r="F93" s="36"/>
    </row>
    <row r="94" spans="1:6" ht="30" customHeight="1" x14ac:dyDescent="0.25">
      <c r="A94" s="35"/>
      <c r="B94" s="36"/>
      <c r="C94" s="35"/>
      <c r="D94" s="36"/>
      <c r="E94" s="35"/>
      <c r="F94" s="36"/>
    </row>
    <row r="95" spans="1:6" ht="30" customHeight="1" x14ac:dyDescent="0.25">
      <c r="A95" s="35"/>
      <c r="B95" s="36"/>
      <c r="C95" s="35"/>
      <c r="D95" s="36"/>
      <c r="E95" s="35"/>
      <c r="F95" s="36"/>
    </row>
    <row r="96" spans="1:6" ht="30" customHeight="1" x14ac:dyDescent="0.25">
      <c r="A96" s="35"/>
      <c r="B96" s="36"/>
      <c r="C96" s="35"/>
      <c r="D96" s="36"/>
      <c r="E96" s="35"/>
      <c r="F96" s="36"/>
    </row>
    <row r="97" spans="1:6" ht="30" customHeight="1" x14ac:dyDescent="0.25">
      <c r="A97" s="35"/>
      <c r="B97" s="36"/>
      <c r="C97" s="35"/>
      <c r="D97" s="36"/>
      <c r="E97" s="35"/>
      <c r="F97" s="36"/>
    </row>
    <row r="98" spans="1:6" ht="30" customHeight="1" x14ac:dyDescent="0.25">
      <c r="A98" s="35"/>
      <c r="B98" s="36"/>
      <c r="C98" s="35"/>
      <c r="D98" s="36"/>
      <c r="E98" s="35"/>
      <c r="F98" s="36"/>
    </row>
    <row r="99" spans="1:6" ht="30" customHeight="1" x14ac:dyDescent="0.25">
      <c r="A99" s="35"/>
      <c r="B99" s="36"/>
      <c r="C99" s="35"/>
      <c r="D99" s="36"/>
      <c r="E99" s="35"/>
      <c r="F99" s="36"/>
    </row>
    <row r="100" spans="1:6" ht="30" customHeight="1" x14ac:dyDescent="0.25">
      <c r="A100" s="35"/>
      <c r="B100" s="36"/>
      <c r="C100" s="35"/>
      <c r="D100" s="36"/>
      <c r="E100" s="35"/>
      <c r="F100" s="36"/>
    </row>
    <row r="101" spans="1:6" ht="30" customHeight="1" x14ac:dyDescent="0.25">
      <c r="A101" s="35"/>
      <c r="B101" s="36"/>
      <c r="C101" s="35"/>
      <c r="D101" s="36"/>
      <c r="E101" s="35"/>
      <c r="F101" s="36"/>
    </row>
    <row r="102" spans="1:6" ht="30" customHeight="1" x14ac:dyDescent="0.25">
      <c r="A102" s="35"/>
      <c r="B102" s="36"/>
      <c r="C102" s="35"/>
      <c r="D102" s="36"/>
      <c r="E102" s="35"/>
      <c r="F102" s="36"/>
    </row>
    <row r="103" spans="1:6" ht="30" customHeight="1" x14ac:dyDescent="0.25">
      <c r="A103" s="35"/>
      <c r="B103" s="36"/>
      <c r="C103" s="35"/>
      <c r="D103" s="36"/>
      <c r="E103" s="35"/>
      <c r="F103" s="36"/>
    </row>
    <row r="104" spans="1:6" ht="30" customHeight="1" x14ac:dyDescent="0.25">
      <c r="A104" s="35"/>
      <c r="B104" s="36"/>
      <c r="C104" s="35"/>
      <c r="D104" s="36"/>
      <c r="E104" s="35"/>
      <c r="F104" s="36"/>
    </row>
    <row r="105" spans="1:6" ht="30" customHeight="1" x14ac:dyDescent="0.25">
      <c r="A105" s="35"/>
      <c r="B105" s="36"/>
      <c r="C105" s="35"/>
      <c r="D105" s="36"/>
      <c r="E105" s="35"/>
      <c r="F105" s="36"/>
    </row>
    <row r="106" spans="1:6" ht="30" customHeight="1" x14ac:dyDescent="0.25">
      <c r="A106" s="35"/>
      <c r="B106" s="36"/>
      <c r="C106" s="35"/>
      <c r="D106" s="36"/>
      <c r="E106" s="35"/>
      <c r="F106" s="36"/>
    </row>
    <row r="107" spans="1:6" ht="30" customHeight="1" x14ac:dyDescent="0.25">
      <c r="A107" s="35"/>
      <c r="B107" s="36"/>
      <c r="C107" s="35"/>
      <c r="D107" s="36"/>
      <c r="E107" s="35"/>
      <c r="F107" s="36"/>
    </row>
    <row r="108" spans="1:6" ht="30" customHeight="1" x14ac:dyDescent="0.25">
      <c r="A108" s="35"/>
      <c r="B108" s="36"/>
      <c r="C108" s="35"/>
      <c r="D108" s="36"/>
      <c r="E108" s="35"/>
      <c r="F108" s="36"/>
    </row>
    <row r="109" spans="1:6" ht="30" customHeight="1" x14ac:dyDescent="0.25">
      <c r="A109" s="35"/>
      <c r="B109" s="36"/>
      <c r="C109" s="35"/>
      <c r="D109" s="36"/>
      <c r="E109" s="35"/>
      <c r="F109" s="36"/>
    </row>
    <row r="110" spans="1:6" ht="30" customHeight="1" x14ac:dyDescent="0.25">
      <c r="A110" s="35"/>
      <c r="B110" s="36"/>
      <c r="C110" s="35"/>
      <c r="D110" s="36"/>
      <c r="E110" s="35"/>
      <c r="F110" s="36"/>
    </row>
    <row r="111" spans="1:6" ht="30" customHeight="1" x14ac:dyDescent="0.25">
      <c r="A111" s="35"/>
      <c r="B111" s="36"/>
      <c r="C111" s="35"/>
      <c r="D111" s="36"/>
      <c r="E111" s="35"/>
      <c r="F111" s="36"/>
    </row>
    <row r="112" spans="1:6" ht="30" customHeight="1" x14ac:dyDescent="0.25">
      <c r="A112" s="35"/>
      <c r="B112" s="36"/>
      <c r="C112" s="35"/>
      <c r="D112" s="36"/>
      <c r="E112" s="35"/>
      <c r="F112" s="36"/>
    </row>
    <row r="113" spans="1:6" ht="30" customHeight="1" x14ac:dyDescent="0.25">
      <c r="A113" s="35"/>
      <c r="B113" s="36"/>
      <c r="C113" s="35"/>
      <c r="D113" s="36"/>
      <c r="E113" s="35"/>
      <c r="F113" s="36"/>
    </row>
    <row r="114" spans="1:6" ht="30" customHeight="1" x14ac:dyDescent="0.25">
      <c r="A114" s="35"/>
      <c r="B114" s="36"/>
      <c r="C114" s="35"/>
      <c r="D114" s="36"/>
      <c r="E114" s="35"/>
      <c r="F114" s="36"/>
    </row>
    <row r="115" spans="1:6" ht="30" customHeight="1" x14ac:dyDescent="0.25">
      <c r="A115" s="35"/>
      <c r="B115" s="36"/>
      <c r="C115" s="35"/>
      <c r="D115" s="36"/>
      <c r="E115" s="35"/>
      <c r="F115" s="36"/>
    </row>
    <row r="116" spans="1:6" ht="30" customHeight="1" x14ac:dyDescent="0.25">
      <c r="A116" s="35"/>
      <c r="B116" s="36"/>
      <c r="C116" s="35"/>
      <c r="D116" s="36"/>
      <c r="E116" s="35"/>
      <c r="F116" s="36"/>
    </row>
    <row r="117" spans="1:6" ht="30" customHeight="1" x14ac:dyDescent="0.25">
      <c r="A117" s="35"/>
      <c r="B117" s="36"/>
      <c r="C117" s="35"/>
      <c r="D117" s="36"/>
      <c r="E117" s="35"/>
      <c r="F117" s="36"/>
    </row>
    <row r="118" spans="1:6" ht="30" customHeight="1" x14ac:dyDescent="0.25">
      <c r="A118" s="35"/>
      <c r="B118" s="36"/>
      <c r="C118" s="35"/>
      <c r="D118" s="36"/>
      <c r="E118" s="35"/>
      <c r="F118" s="36"/>
    </row>
    <row r="119" spans="1:6" ht="30" customHeight="1" x14ac:dyDescent="0.25">
      <c r="A119" s="35"/>
      <c r="B119" s="36"/>
      <c r="C119" s="35"/>
      <c r="D119" s="36"/>
      <c r="E119" s="35"/>
      <c r="F119" s="36"/>
    </row>
    <row r="120" spans="1:6" ht="30" customHeight="1" x14ac:dyDescent="0.25">
      <c r="A120" s="35"/>
      <c r="B120" s="36"/>
      <c r="C120" s="35"/>
      <c r="D120" s="36"/>
      <c r="E120" s="35"/>
      <c r="F120" s="36"/>
    </row>
    <row r="121" spans="1:6" ht="30" customHeight="1" x14ac:dyDescent="0.25">
      <c r="A121" s="35"/>
      <c r="B121" s="36"/>
      <c r="C121" s="35"/>
      <c r="D121" s="36"/>
      <c r="E121" s="35"/>
      <c r="F121" s="36"/>
    </row>
    <row r="122" spans="1:6" ht="30" customHeight="1" x14ac:dyDescent="0.25">
      <c r="A122" s="35"/>
      <c r="B122" s="36"/>
      <c r="C122" s="35"/>
      <c r="D122" s="36"/>
      <c r="E122" s="35"/>
      <c r="F122" s="36"/>
    </row>
    <row r="123" spans="1:6" ht="30" customHeight="1" x14ac:dyDescent="0.25">
      <c r="A123" s="35"/>
      <c r="B123" s="36"/>
      <c r="C123" s="35"/>
      <c r="D123" s="36"/>
      <c r="E123" s="35"/>
      <c r="F123" s="36"/>
    </row>
    <row r="124" spans="1:6" ht="30" customHeight="1" x14ac:dyDescent="0.25">
      <c r="A124" s="35"/>
      <c r="B124" s="36"/>
      <c r="C124" s="35"/>
      <c r="D124" s="36"/>
      <c r="E124" s="35"/>
      <c r="F124" s="36"/>
    </row>
    <row r="125" spans="1:6" ht="30" customHeight="1" x14ac:dyDescent="0.25">
      <c r="A125" s="35"/>
      <c r="B125" s="36"/>
      <c r="C125" s="35"/>
      <c r="D125" s="36"/>
      <c r="E125" s="35"/>
      <c r="F125" s="36"/>
    </row>
    <row r="126" spans="1:6" ht="30" customHeight="1" x14ac:dyDescent="0.25">
      <c r="A126" s="35"/>
      <c r="B126" s="36"/>
      <c r="C126" s="35"/>
      <c r="D126" s="36"/>
      <c r="E126" s="35"/>
      <c r="F126" s="36"/>
    </row>
    <row r="127" spans="1:6" ht="30" customHeight="1" x14ac:dyDescent="0.25">
      <c r="A127" s="35"/>
      <c r="B127" s="36"/>
      <c r="C127" s="35"/>
      <c r="D127" s="36"/>
      <c r="E127" s="35"/>
      <c r="F127" s="36"/>
    </row>
    <row r="128" spans="1:6" ht="30" customHeight="1" x14ac:dyDescent="0.25">
      <c r="A128" s="35"/>
      <c r="B128" s="36"/>
      <c r="C128" s="35"/>
      <c r="D128" s="36"/>
      <c r="E128" s="35"/>
      <c r="F128" s="36"/>
    </row>
    <row r="129" spans="1:6" ht="30" customHeight="1" x14ac:dyDescent="0.25">
      <c r="A129" s="35"/>
      <c r="B129" s="36"/>
      <c r="C129" s="35"/>
      <c r="D129" s="36"/>
      <c r="E129" s="35"/>
      <c r="F129" s="36"/>
    </row>
    <row r="130" spans="1:6" ht="30" customHeight="1" x14ac:dyDescent="0.25">
      <c r="A130" s="35"/>
      <c r="B130" s="36"/>
      <c r="C130" s="35"/>
      <c r="D130" s="36"/>
      <c r="E130" s="35"/>
      <c r="F130" s="36"/>
    </row>
    <row r="131" spans="1:6" ht="30" customHeight="1" x14ac:dyDescent="0.25">
      <c r="A131" s="35"/>
      <c r="B131" s="36"/>
      <c r="C131" s="35"/>
      <c r="D131" s="36"/>
      <c r="E131" s="35"/>
      <c r="F131" s="36"/>
    </row>
    <row r="132" spans="1:6" ht="30" customHeight="1" x14ac:dyDescent="0.25">
      <c r="A132" s="35"/>
      <c r="B132" s="36"/>
      <c r="C132" s="35"/>
      <c r="D132" s="36"/>
      <c r="E132" s="35"/>
      <c r="F132" s="36"/>
    </row>
    <row r="133" spans="1:6" ht="30" customHeight="1" x14ac:dyDescent="0.25">
      <c r="A133" s="35"/>
      <c r="B133" s="36"/>
      <c r="C133" s="35"/>
      <c r="D133" s="36"/>
      <c r="E133" s="35"/>
      <c r="F133" s="36"/>
    </row>
    <row r="134" spans="1:6" ht="30" customHeight="1" x14ac:dyDescent="0.25">
      <c r="A134" s="35"/>
      <c r="B134" s="36"/>
      <c r="C134" s="35"/>
      <c r="D134" s="36"/>
      <c r="E134" s="35"/>
      <c r="F134" s="36"/>
    </row>
    <row r="135" spans="1:6" ht="30" customHeight="1" x14ac:dyDescent="0.25">
      <c r="A135" s="35"/>
      <c r="B135" s="36"/>
      <c r="C135" s="35"/>
      <c r="D135" s="36"/>
      <c r="E135" s="35"/>
      <c r="F135" s="36"/>
    </row>
    <row r="136" spans="1:6" ht="30" customHeight="1" x14ac:dyDescent="0.25">
      <c r="A136" s="35"/>
      <c r="B136" s="36"/>
      <c r="C136" s="35"/>
      <c r="D136" s="36"/>
      <c r="E136" s="35"/>
      <c r="F136" s="36"/>
    </row>
    <row r="137" spans="1:6" ht="30" customHeight="1" x14ac:dyDescent="0.25">
      <c r="A137" s="35"/>
      <c r="B137" s="36"/>
      <c r="C137" s="35"/>
      <c r="D137" s="36"/>
      <c r="E137" s="35"/>
      <c r="F137" s="36"/>
    </row>
    <row r="138" spans="1:6" ht="30" customHeight="1" x14ac:dyDescent="0.25">
      <c r="A138" s="35"/>
      <c r="B138" s="36"/>
      <c r="C138" s="35"/>
      <c r="D138" s="36"/>
      <c r="E138" s="35"/>
      <c r="F138" s="36"/>
    </row>
    <row r="139" spans="1:6" ht="30" customHeight="1" x14ac:dyDescent="0.25">
      <c r="A139" s="35"/>
      <c r="B139" s="36"/>
      <c r="C139" s="35"/>
      <c r="D139" s="36"/>
      <c r="E139" s="35"/>
      <c r="F139" s="36"/>
    </row>
    <row r="140" spans="1:6" ht="30" customHeight="1" x14ac:dyDescent="0.25">
      <c r="A140" s="35"/>
      <c r="B140" s="36"/>
      <c r="C140" s="35"/>
      <c r="D140" s="36"/>
      <c r="E140" s="35"/>
      <c r="F140" s="36"/>
    </row>
    <row r="141" spans="1:6" ht="30" customHeight="1" x14ac:dyDescent="0.25">
      <c r="A141" s="35"/>
      <c r="B141" s="36"/>
      <c r="C141" s="35"/>
      <c r="D141" s="36"/>
      <c r="E141" s="35"/>
      <c r="F141" s="36"/>
    </row>
    <row r="142" spans="1:6" ht="30" customHeight="1" x14ac:dyDescent="0.25">
      <c r="A142" s="35"/>
      <c r="B142" s="36"/>
      <c r="C142" s="35"/>
      <c r="D142" s="36"/>
      <c r="E142" s="35"/>
      <c r="F142" s="36"/>
    </row>
    <row r="143" spans="1:6" ht="30" customHeight="1" x14ac:dyDescent="0.25">
      <c r="A143" s="35"/>
      <c r="B143" s="36"/>
      <c r="C143" s="35"/>
      <c r="D143" s="36"/>
      <c r="E143" s="35"/>
      <c r="F143" s="36"/>
    </row>
    <row r="144" spans="1:6" ht="30" customHeight="1" x14ac:dyDescent="0.25">
      <c r="A144" s="35"/>
      <c r="B144" s="36"/>
      <c r="C144" s="35"/>
      <c r="D144" s="36"/>
      <c r="E144" s="35"/>
      <c r="F144" s="36"/>
    </row>
    <row r="145" spans="1:6" ht="30" customHeight="1" x14ac:dyDescent="0.25">
      <c r="A145" s="35"/>
      <c r="B145" s="36"/>
      <c r="C145" s="35"/>
      <c r="D145" s="36"/>
      <c r="E145" s="35"/>
      <c r="F145" s="36"/>
    </row>
    <row r="146" spans="1:6" ht="30" customHeight="1" x14ac:dyDescent="0.25">
      <c r="A146" s="35"/>
      <c r="B146" s="36"/>
      <c r="C146" s="35"/>
      <c r="D146" s="36"/>
      <c r="E146" s="35"/>
      <c r="F146" s="36"/>
    </row>
    <row r="147" spans="1:6" ht="30" customHeight="1" x14ac:dyDescent="0.25">
      <c r="A147" s="35"/>
      <c r="B147" s="36"/>
      <c r="C147" s="35"/>
      <c r="D147" s="36"/>
      <c r="E147" s="35"/>
      <c r="F147" s="36"/>
    </row>
    <row r="148" spans="1:6" ht="30" customHeight="1" x14ac:dyDescent="0.25">
      <c r="A148" s="35"/>
      <c r="B148" s="36"/>
      <c r="C148" s="35"/>
      <c r="D148" s="36"/>
      <c r="E148" s="35"/>
      <c r="F148" s="36"/>
    </row>
    <row r="149" spans="1:6" ht="30" customHeight="1" x14ac:dyDescent="0.25">
      <c r="A149" s="35"/>
      <c r="B149" s="36"/>
      <c r="C149" s="35"/>
      <c r="D149" s="36"/>
      <c r="E149" s="35"/>
      <c r="F149" s="36"/>
    </row>
    <row r="150" spans="1:6" ht="30" customHeight="1" x14ac:dyDescent="0.25">
      <c r="A150" s="35"/>
      <c r="B150" s="36"/>
      <c r="C150" s="35"/>
      <c r="D150" s="36"/>
      <c r="E150" s="35"/>
      <c r="F150" s="36"/>
    </row>
    <row r="151" spans="1:6" ht="30" customHeight="1" x14ac:dyDescent="0.25">
      <c r="A151" s="35"/>
      <c r="B151" s="36"/>
      <c r="C151" s="35"/>
      <c r="D151" s="36"/>
      <c r="E151" s="35"/>
      <c r="F151" s="36"/>
    </row>
    <row r="152" spans="1:6" ht="30" customHeight="1" x14ac:dyDescent="0.25">
      <c r="A152" s="35"/>
      <c r="B152" s="36"/>
      <c r="C152" s="35"/>
      <c r="D152" s="36"/>
      <c r="E152" s="35"/>
      <c r="F152" s="36"/>
    </row>
    <row r="153" spans="1:6" ht="30" customHeight="1" x14ac:dyDescent="0.25">
      <c r="A153" s="35"/>
      <c r="B153" s="36"/>
      <c r="C153" s="35"/>
      <c r="D153" s="36"/>
      <c r="E153" s="35"/>
      <c r="F153" s="36"/>
    </row>
    <row r="154" spans="1:6" ht="30" customHeight="1" x14ac:dyDescent="0.25">
      <c r="A154" s="35"/>
      <c r="B154" s="36"/>
      <c r="C154" s="35"/>
      <c r="D154" s="36"/>
      <c r="E154" s="35"/>
      <c r="F154" s="36"/>
    </row>
    <row r="155" spans="1:6" ht="30" customHeight="1" x14ac:dyDescent="0.25">
      <c r="A155" s="35"/>
      <c r="B155" s="36"/>
      <c r="C155" s="35"/>
      <c r="D155" s="36"/>
      <c r="E155" s="35"/>
      <c r="F155" s="36"/>
    </row>
    <row r="156" spans="1:6" ht="30" customHeight="1" x14ac:dyDescent="0.25">
      <c r="A156" s="35"/>
      <c r="B156" s="36"/>
      <c r="C156" s="35"/>
      <c r="D156" s="36"/>
      <c r="E156" s="35"/>
      <c r="F156" s="36"/>
    </row>
    <row r="157" spans="1:6" ht="30" customHeight="1" x14ac:dyDescent="0.25">
      <c r="A157" s="35"/>
      <c r="B157" s="36"/>
      <c r="C157" s="35"/>
      <c r="D157" s="36"/>
      <c r="E157" s="35"/>
      <c r="F157" s="36"/>
    </row>
    <row r="158" spans="1:6" ht="30" customHeight="1" x14ac:dyDescent="0.25">
      <c r="A158" s="35"/>
      <c r="B158" s="36"/>
      <c r="C158" s="35"/>
      <c r="D158" s="36"/>
      <c r="E158" s="35"/>
      <c r="F158" s="36"/>
    </row>
    <row r="159" spans="1:6" ht="30" customHeight="1" x14ac:dyDescent="0.25">
      <c r="A159" s="35"/>
      <c r="B159" s="36"/>
      <c r="C159" s="35"/>
      <c r="D159" s="36"/>
      <c r="E159" s="35"/>
      <c r="F159" s="36"/>
    </row>
    <row r="160" spans="1:6" ht="30" customHeight="1" x14ac:dyDescent="0.25">
      <c r="A160" s="35"/>
      <c r="B160" s="36"/>
      <c r="C160" s="35"/>
      <c r="D160" s="36"/>
      <c r="E160" s="35"/>
      <c r="F160" s="36"/>
    </row>
    <row r="161" spans="1:6" ht="30" customHeight="1" x14ac:dyDescent="0.25">
      <c r="A161" s="35"/>
      <c r="B161" s="36"/>
      <c r="C161" s="35"/>
      <c r="D161" s="36"/>
      <c r="E161" s="35"/>
      <c r="F161" s="36"/>
    </row>
    <row r="162" spans="1:6" ht="30" customHeight="1" x14ac:dyDescent="0.25">
      <c r="A162" s="35"/>
      <c r="B162" s="36"/>
      <c r="C162" s="35"/>
      <c r="D162" s="36"/>
      <c r="E162" s="35"/>
      <c r="F162" s="36"/>
    </row>
    <row r="163" spans="1:6" ht="30" customHeight="1" x14ac:dyDescent="0.25">
      <c r="A163" s="35"/>
      <c r="B163" s="36"/>
      <c r="C163" s="35"/>
      <c r="D163" s="36"/>
      <c r="E163" s="35"/>
      <c r="F163" s="36"/>
    </row>
    <row r="164" spans="1:6" ht="30" customHeight="1" x14ac:dyDescent="0.25">
      <c r="A164" s="35"/>
      <c r="B164" s="36"/>
      <c r="C164" s="35"/>
      <c r="D164" s="36"/>
      <c r="E164" s="35"/>
      <c r="F164" s="36"/>
    </row>
    <row r="165" spans="1:6" ht="30" customHeight="1" x14ac:dyDescent="0.25">
      <c r="A165" s="35"/>
      <c r="B165" s="36"/>
      <c r="C165" s="35"/>
      <c r="D165" s="36"/>
      <c r="E165" s="35"/>
      <c r="F165" s="36"/>
    </row>
    <row r="166" spans="1:6" ht="30" customHeight="1" x14ac:dyDescent="0.25">
      <c r="A166" s="35"/>
      <c r="B166" s="36"/>
      <c r="C166" s="35"/>
      <c r="D166" s="36"/>
      <c r="E166" s="35"/>
      <c r="F166" s="36"/>
    </row>
    <row r="167" spans="1:6" ht="30" customHeight="1" x14ac:dyDescent="0.25">
      <c r="A167" s="35"/>
      <c r="B167" s="36"/>
      <c r="C167" s="35"/>
      <c r="D167" s="36"/>
      <c r="E167" s="35"/>
      <c r="F167" s="36"/>
    </row>
    <row r="168" spans="1:6" ht="30" customHeight="1" x14ac:dyDescent="0.25">
      <c r="A168" s="35"/>
      <c r="B168" s="36"/>
      <c r="C168" s="35"/>
      <c r="D168" s="36"/>
      <c r="E168" s="35"/>
      <c r="F168" s="36"/>
    </row>
    <row r="169" spans="1:6" ht="30" customHeight="1" x14ac:dyDescent="0.25">
      <c r="A169" s="35"/>
      <c r="B169" s="36"/>
      <c r="C169" s="35"/>
      <c r="D169" s="36"/>
      <c r="E169" s="35"/>
      <c r="F169" s="36"/>
    </row>
    <row r="170" spans="1:6" ht="30" customHeight="1" x14ac:dyDescent="0.25">
      <c r="A170" s="35"/>
      <c r="B170" s="36"/>
      <c r="C170" s="35"/>
      <c r="D170" s="36"/>
      <c r="E170" s="35"/>
      <c r="F170" s="36"/>
    </row>
    <row r="171" spans="1:6" ht="30" customHeight="1" x14ac:dyDescent="0.25">
      <c r="A171" s="35"/>
      <c r="B171" s="36"/>
      <c r="C171" s="35"/>
      <c r="D171" s="36"/>
      <c r="E171" s="35"/>
      <c r="F171" s="36"/>
    </row>
    <row r="172" spans="1:6" ht="30" customHeight="1" x14ac:dyDescent="0.25">
      <c r="A172" s="35"/>
      <c r="B172" s="36"/>
      <c r="C172" s="35"/>
      <c r="D172" s="36"/>
      <c r="E172" s="35"/>
      <c r="F172" s="36"/>
    </row>
    <row r="173" spans="1:6" ht="30" customHeight="1" x14ac:dyDescent="0.25">
      <c r="A173" s="35"/>
      <c r="B173" s="36"/>
      <c r="C173" s="35"/>
      <c r="D173" s="36"/>
      <c r="E173" s="35"/>
      <c r="F173" s="36"/>
    </row>
    <row r="174" spans="1:6" ht="30" customHeight="1" x14ac:dyDescent="0.25">
      <c r="A174" s="35"/>
      <c r="B174" s="36"/>
      <c r="C174" s="35"/>
      <c r="D174" s="36"/>
      <c r="E174" s="35"/>
      <c r="F174" s="36"/>
    </row>
    <row r="175" spans="1:6" ht="30" customHeight="1" x14ac:dyDescent="0.25">
      <c r="A175" s="35"/>
      <c r="B175" s="36"/>
      <c r="C175" s="35"/>
      <c r="D175" s="36"/>
      <c r="E175" s="35"/>
      <c r="F175" s="36"/>
    </row>
    <row r="176" spans="1:6" ht="30" customHeight="1" x14ac:dyDescent="0.25">
      <c r="A176" s="35"/>
      <c r="B176" s="36"/>
      <c r="C176" s="35"/>
      <c r="D176" s="36"/>
      <c r="E176" s="35"/>
      <c r="F176" s="36"/>
    </row>
    <row r="177" spans="1:6" ht="30" customHeight="1" x14ac:dyDescent="0.25">
      <c r="A177" s="35"/>
      <c r="B177" s="36"/>
      <c r="C177" s="35"/>
      <c r="D177" s="36"/>
      <c r="E177" s="35"/>
      <c r="F177" s="36"/>
    </row>
    <row r="178" spans="1:6" ht="30" customHeight="1" x14ac:dyDescent="0.25">
      <c r="A178" s="35"/>
      <c r="B178" s="36"/>
      <c r="C178" s="35"/>
      <c r="D178" s="36"/>
      <c r="E178" s="35"/>
      <c r="F178" s="36"/>
    </row>
    <row r="179" spans="1:6" ht="30" customHeight="1" x14ac:dyDescent="0.25">
      <c r="A179" s="35"/>
      <c r="B179" s="36"/>
      <c r="C179" s="35"/>
      <c r="D179" s="36"/>
      <c r="E179" s="35"/>
      <c r="F179" s="36"/>
    </row>
    <row r="180" spans="1:6" ht="30" customHeight="1" x14ac:dyDescent="0.25">
      <c r="A180" s="35"/>
      <c r="B180" s="36"/>
      <c r="C180" s="35"/>
      <c r="D180" s="36"/>
      <c r="E180" s="35"/>
      <c r="F180" s="36"/>
    </row>
    <row r="181" spans="1:6" ht="30" customHeight="1" x14ac:dyDescent="0.25">
      <c r="A181" s="35"/>
      <c r="B181" s="36"/>
      <c r="C181" s="35"/>
      <c r="D181" s="36"/>
      <c r="E181" s="35"/>
      <c r="F181" s="36"/>
    </row>
    <row r="182" spans="1:6" ht="30" customHeight="1" x14ac:dyDescent="0.25">
      <c r="A182" s="35"/>
      <c r="B182" s="36"/>
      <c r="C182" s="35"/>
      <c r="D182" s="36"/>
      <c r="E182" s="35"/>
      <c r="F182" s="36"/>
    </row>
    <row r="183" spans="1:6" ht="30" customHeight="1" x14ac:dyDescent="0.25">
      <c r="A183" s="35"/>
      <c r="B183" s="36"/>
      <c r="C183" s="35"/>
      <c r="D183" s="36"/>
      <c r="E183" s="35"/>
      <c r="F183" s="36"/>
    </row>
    <row r="184" spans="1:6" ht="30" customHeight="1" x14ac:dyDescent="0.25">
      <c r="A184" s="35"/>
      <c r="B184" s="36"/>
      <c r="C184" s="35"/>
      <c r="D184" s="36"/>
      <c r="E184" s="35"/>
      <c r="F184" s="36"/>
    </row>
    <row r="185" spans="1:6" ht="30" customHeight="1" x14ac:dyDescent="0.25">
      <c r="A185" s="35"/>
      <c r="B185" s="36"/>
      <c r="C185" s="35"/>
      <c r="D185" s="36"/>
      <c r="E185" s="35"/>
      <c r="F185" s="36"/>
    </row>
    <row r="186" spans="1:6" ht="30" customHeight="1" x14ac:dyDescent="0.25">
      <c r="A186" s="35"/>
      <c r="B186" s="36"/>
      <c r="C186" s="35"/>
      <c r="D186" s="36"/>
      <c r="E186" s="35"/>
      <c r="F186" s="36"/>
    </row>
    <row r="187" spans="1:6" ht="30" customHeight="1" x14ac:dyDescent="0.25">
      <c r="A187" s="35"/>
      <c r="B187" s="36"/>
      <c r="C187" s="35"/>
      <c r="D187" s="36"/>
      <c r="E187" s="35"/>
      <c r="F187" s="36"/>
    </row>
    <row r="188" spans="1:6" ht="30" customHeight="1" x14ac:dyDescent="0.25">
      <c r="A188" s="35"/>
      <c r="B188" s="36"/>
      <c r="C188" s="35"/>
      <c r="D188" s="36"/>
      <c r="E188" s="35"/>
      <c r="F188" s="36"/>
    </row>
    <row r="189" spans="1:6" ht="30" customHeight="1" x14ac:dyDescent="0.25">
      <c r="A189" s="35"/>
      <c r="B189" s="36"/>
      <c r="C189" s="35"/>
      <c r="D189" s="36"/>
      <c r="E189" s="35"/>
      <c r="F189" s="36"/>
    </row>
    <row r="190" spans="1:6" ht="30" customHeight="1" x14ac:dyDescent="0.25">
      <c r="A190" s="35"/>
      <c r="B190" s="36"/>
      <c r="C190" s="35"/>
      <c r="D190" s="36"/>
      <c r="E190" s="35"/>
      <c r="F190" s="36"/>
    </row>
    <row r="191" spans="1:6" ht="30" customHeight="1" x14ac:dyDescent="0.25">
      <c r="A191" s="35"/>
      <c r="B191" s="36"/>
      <c r="C191" s="35"/>
      <c r="D191" s="36"/>
      <c r="E191" s="35"/>
      <c r="F191" s="36"/>
    </row>
    <row r="192" spans="1:6" ht="30" customHeight="1" x14ac:dyDescent="0.25">
      <c r="A192" s="35"/>
      <c r="B192" s="36"/>
      <c r="C192" s="35"/>
      <c r="D192" s="36"/>
      <c r="E192" s="35"/>
      <c r="F192" s="36"/>
    </row>
    <row r="193" spans="1:6" ht="30" customHeight="1" x14ac:dyDescent="0.25">
      <c r="A193" s="35"/>
      <c r="B193" s="36"/>
      <c r="C193" s="35"/>
      <c r="D193" s="36"/>
      <c r="E193" s="35"/>
      <c r="F193" s="36"/>
    </row>
    <row r="194" spans="1:6" ht="30" customHeight="1" x14ac:dyDescent="0.25">
      <c r="A194" s="35"/>
      <c r="B194" s="36"/>
      <c r="C194" s="35"/>
      <c r="D194" s="36"/>
      <c r="E194" s="35"/>
      <c r="F194" s="36"/>
    </row>
    <row r="195" spans="1:6" ht="30" customHeight="1" x14ac:dyDescent="0.25">
      <c r="A195" s="35"/>
      <c r="B195" s="36"/>
      <c r="C195" s="35"/>
      <c r="D195" s="36"/>
      <c r="E195" s="35"/>
      <c r="F195" s="36"/>
    </row>
    <row r="196" spans="1:6" ht="30" customHeight="1" x14ac:dyDescent="0.25">
      <c r="A196" s="35"/>
      <c r="B196" s="36"/>
      <c r="C196" s="35"/>
      <c r="D196" s="36"/>
      <c r="E196" s="35"/>
      <c r="F196" s="36"/>
    </row>
    <row r="197" spans="1:6" ht="30" customHeight="1" x14ac:dyDescent="0.25">
      <c r="A197" s="35"/>
      <c r="B197" s="36"/>
      <c r="C197" s="35"/>
      <c r="D197" s="36"/>
      <c r="E197" s="35"/>
      <c r="F197" s="36"/>
    </row>
    <row r="198" spans="1:6" ht="30" customHeight="1" x14ac:dyDescent="0.25">
      <c r="A198" s="35"/>
      <c r="B198" s="36"/>
      <c r="C198" s="35"/>
      <c r="D198" s="36"/>
      <c r="E198" s="35"/>
      <c r="F198" s="36"/>
    </row>
    <row r="199" spans="1:6" ht="30" customHeight="1" x14ac:dyDescent="0.25">
      <c r="A199" s="35"/>
      <c r="B199" s="36"/>
      <c r="C199" s="35"/>
      <c r="D199" s="36"/>
      <c r="E199" s="35"/>
      <c r="F199" s="36"/>
    </row>
    <row r="200" spans="1:6" ht="30" customHeight="1" x14ac:dyDescent="0.25">
      <c r="A200" s="35"/>
      <c r="B200" s="36"/>
      <c r="C200" s="35"/>
      <c r="D200" s="36"/>
      <c r="E200" s="35"/>
      <c r="F200" s="36"/>
    </row>
    <row r="201" spans="1:6" ht="30" customHeight="1" x14ac:dyDescent="0.25">
      <c r="A201" s="35"/>
      <c r="B201" s="36"/>
      <c r="C201" s="35"/>
      <c r="D201" s="36"/>
      <c r="E201" s="35"/>
      <c r="F201" s="36"/>
    </row>
    <row r="202" spans="1:6" ht="30" customHeight="1" x14ac:dyDescent="0.25">
      <c r="A202" s="35"/>
      <c r="B202" s="36"/>
      <c r="C202" s="35"/>
      <c r="D202" s="36"/>
      <c r="E202" s="35"/>
      <c r="F202" s="36"/>
    </row>
    <row r="203" spans="1:6" ht="30" customHeight="1" x14ac:dyDescent="0.25">
      <c r="A203" s="35"/>
      <c r="B203" s="36"/>
      <c r="C203" s="35"/>
      <c r="D203" s="36"/>
      <c r="E203" s="35"/>
      <c r="F203" s="36"/>
    </row>
    <row r="204" spans="1:6" ht="30" customHeight="1" x14ac:dyDescent="0.25">
      <c r="A204" s="35"/>
      <c r="B204" s="36"/>
      <c r="C204" s="35"/>
      <c r="D204" s="36"/>
      <c r="E204" s="35"/>
      <c r="F204" s="36"/>
    </row>
    <row r="205" spans="1:6" ht="30" customHeight="1" x14ac:dyDescent="0.25">
      <c r="A205" s="35"/>
      <c r="B205" s="36"/>
      <c r="C205" s="35"/>
      <c r="D205" s="36"/>
      <c r="E205" s="35"/>
      <c r="F205" s="36"/>
    </row>
    <row r="206" spans="1:6" ht="30" customHeight="1" x14ac:dyDescent="0.25">
      <c r="A206" s="35"/>
      <c r="B206" s="36"/>
      <c r="C206" s="35"/>
      <c r="D206" s="36"/>
      <c r="E206" s="35"/>
      <c r="F206" s="36"/>
    </row>
    <row r="207" spans="1:6" ht="30" customHeight="1" x14ac:dyDescent="0.25">
      <c r="A207" s="35"/>
      <c r="B207" s="36"/>
      <c r="C207" s="35"/>
      <c r="D207" s="36"/>
      <c r="E207" s="35"/>
      <c r="F207" s="36"/>
    </row>
    <row r="208" spans="1:6" ht="30" customHeight="1" x14ac:dyDescent="0.25">
      <c r="A208" s="35"/>
      <c r="B208" s="36"/>
      <c r="C208" s="35"/>
      <c r="D208" s="36"/>
      <c r="E208" s="35"/>
      <c r="F208" s="36"/>
    </row>
    <row r="209" spans="1:6" ht="30" customHeight="1" x14ac:dyDescent="0.25">
      <c r="A209" s="35"/>
      <c r="B209" s="36"/>
      <c r="C209" s="35"/>
      <c r="D209" s="36"/>
      <c r="E209" s="35"/>
      <c r="F209" s="36"/>
    </row>
    <row r="210" spans="1:6" ht="30" customHeight="1" x14ac:dyDescent="0.25">
      <c r="A210" s="35"/>
      <c r="B210" s="36"/>
      <c r="C210" s="35"/>
      <c r="D210" s="36"/>
      <c r="E210" s="35"/>
      <c r="F210" s="36"/>
    </row>
    <row r="211" spans="1:6" ht="30" customHeight="1" x14ac:dyDescent="0.25">
      <c r="A211" s="35"/>
      <c r="B211" s="36"/>
      <c r="C211" s="35"/>
      <c r="D211" s="36"/>
      <c r="E211" s="35"/>
      <c r="F211" s="36"/>
    </row>
    <row r="212" spans="1:6" ht="30" customHeight="1" x14ac:dyDescent="0.25">
      <c r="A212" s="35"/>
      <c r="B212" s="36"/>
      <c r="C212" s="35"/>
      <c r="D212" s="36"/>
      <c r="E212" s="35"/>
      <c r="F212" s="36"/>
    </row>
    <row r="213" spans="1:6" ht="30" customHeight="1" x14ac:dyDescent="0.25">
      <c r="A213" s="35"/>
      <c r="B213" s="36"/>
      <c r="C213" s="35"/>
      <c r="D213" s="36"/>
      <c r="E213" s="35"/>
      <c r="F213" s="36"/>
    </row>
    <row r="214" spans="1:6" ht="30" customHeight="1" x14ac:dyDescent="0.25">
      <c r="A214" s="35"/>
      <c r="B214" s="36"/>
      <c r="C214" s="35"/>
      <c r="D214" s="36"/>
      <c r="E214" s="35"/>
      <c r="F214" s="36"/>
    </row>
    <row r="215" spans="1:6" ht="30" customHeight="1" x14ac:dyDescent="0.25">
      <c r="A215" s="35"/>
      <c r="B215" s="36"/>
      <c r="C215" s="35"/>
      <c r="D215" s="36"/>
      <c r="E215" s="35"/>
      <c r="F215" s="36"/>
    </row>
    <row r="216" spans="1:6" ht="30" customHeight="1" x14ac:dyDescent="0.25">
      <c r="A216" s="35"/>
      <c r="B216" s="36"/>
      <c r="C216" s="35"/>
      <c r="D216" s="36"/>
      <c r="E216" s="35"/>
      <c r="F216" s="36"/>
    </row>
    <row r="217" spans="1:6" ht="30" customHeight="1" x14ac:dyDescent="0.25">
      <c r="A217" s="35"/>
      <c r="B217" s="36"/>
      <c r="C217" s="35"/>
      <c r="D217" s="36"/>
      <c r="E217" s="35"/>
      <c r="F217" s="36"/>
    </row>
    <row r="218" spans="1:6" ht="30" customHeight="1" x14ac:dyDescent="0.25">
      <c r="A218" s="35"/>
      <c r="B218" s="36"/>
      <c r="C218" s="35"/>
      <c r="D218" s="36"/>
      <c r="E218" s="35"/>
      <c r="F218" s="36"/>
    </row>
    <row r="219" spans="1:6" ht="30" customHeight="1" x14ac:dyDescent="0.25">
      <c r="A219" s="35"/>
      <c r="B219" s="36"/>
      <c r="C219" s="35"/>
      <c r="D219" s="36"/>
      <c r="E219" s="35"/>
      <c r="F219" s="36"/>
    </row>
    <row r="220" spans="1:6" ht="30" customHeight="1" x14ac:dyDescent="0.25">
      <c r="A220" s="35"/>
      <c r="B220" s="36"/>
      <c r="C220" s="35"/>
      <c r="D220" s="36"/>
      <c r="E220" s="35"/>
      <c r="F220" s="36"/>
    </row>
    <row r="221" spans="1:6" ht="30" customHeight="1" x14ac:dyDescent="0.25">
      <c r="A221" s="35"/>
      <c r="B221" s="36"/>
      <c r="C221" s="35"/>
      <c r="D221" s="36"/>
      <c r="E221" s="35"/>
      <c r="F221" s="36"/>
    </row>
    <row r="222" spans="1:6" ht="30" customHeight="1" x14ac:dyDescent="0.25">
      <c r="A222" s="35"/>
      <c r="B222" s="36"/>
      <c r="C222" s="35"/>
      <c r="D222" s="36"/>
      <c r="E222" s="35"/>
      <c r="F222" s="36"/>
    </row>
    <row r="223" spans="1:6" ht="30" customHeight="1" x14ac:dyDescent="0.25">
      <c r="A223" s="35"/>
      <c r="B223" s="36"/>
      <c r="C223" s="35"/>
      <c r="D223" s="36"/>
      <c r="E223" s="35"/>
      <c r="F223" s="36"/>
    </row>
    <row r="224" spans="1:6" ht="30" customHeight="1" x14ac:dyDescent="0.25">
      <c r="A224" s="35"/>
      <c r="B224" s="36"/>
      <c r="C224" s="35"/>
      <c r="D224" s="36"/>
      <c r="E224" s="35"/>
      <c r="F224" s="36"/>
    </row>
    <row r="225" spans="1:6" ht="30" customHeight="1" x14ac:dyDescent="0.25">
      <c r="A225" s="35"/>
      <c r="B225" s="36"/>
      <c r="C225" s="35"/>
      <c r="D225" s="36"/>
      <c r="E225" s="35"/>
      <c r="F225" s="36"/>
    </row>
    <row r="226" spans="1:6" ht="30" customHeight="1" x14ac:dyDescent="0.25">
      <c r="A226" s="35"/>
      <c r="B226" s="36"/>
      <c r="C226" s="35"/>
      <c r="D226" s="36"/>
      <c r="E226" s="35"/>
      <c r="F226" s="36"/>
    </row>
    <row r="227" spans="1:6" ht="30" customHeight="1" x14ac:dyDescent="0.25">
      <c r="A227" s="35"/>
      <c r="B227" s="36"/>
      <c r="C227" s="35"/>
      <c r="D227" s="36"/>
      <c r="E227" s="35"/>
      <c r="F227" s="36"/>
    </row>
    <row r="228" spans="1:6" ht="30" customHeight="1" x14ac:dyDescent="0.25">
      <c r="A228" s="35"/>
      <c r="B228" s="36"/>
      <c r="C228" s="35"/>
      <c r="D228" s="36"/>
      <c r="E228" s="35"/>
      <c r="F228" s="36"/>
    </row>
    <row r="229" spans="1:6" ht="30" customHeight="1" x14ac:dyDescent="0.25">
      <c r="A229" s="35"/>
      <c r="B229" s="36"/>
      <c r="C229" s="35"/>
      <c r="D229" s="36"/>
      <c r="E229" s="35"/>
      <c r="F229" s="36"/>
    </row>
    <row r="230" spans="1:6" ht="30" customHeight="1" x14ac:dyDescent="0.25">
      <c r="A230" s="35"/>
      <c r="B230" s="36"/>
      <c r="C230" s="35"/>
      <c r="D230" s="36"/>
      <c r="E230" s="35"/>
      <c r="F230" s="36"/>
    </row>
    <row r="231" spans="1:6" ht="30" customHeight="1" x14ac:dyDescent="0.25">
      <c r="A231" s="35"/>
      <c r="B231" s="36"/>
      <c r="C231" s="35"/>
      <c r="D231" s="36"/>
      <c r="E231" s="35"/>
      <c r="F231" s="36"/>
    </row>
    <row r="232" spans="1:6" ht="30" customHeight="1" x14ac:dyDescent="0.25">
      <c r="A232" s="35"/>
      <c r="B232" s="36"/>
      <c r="C232" s="35"/>
      <c r="D232" s="36"/>
      <c r="E232" s="35"/>
      <c r="F232" s="36"/>
    </row>
    <row r="233" spans="1:6" ht="30" customHeight="1" x14ac:dyDescent="0.25">
      <c r="A233" s="35"/>
      <c r="B233" s="36"/>
      <c r="C233" s="35"/>
      <c r="D233" s="36"/>
      <c r="E233" s="35"/>
      <c r="F233" s="36"/>
    </row>
    <row r="234" spans="1:6" ht="30" customHeight="1" x14ac:dyDescent="0.25">
      <c r="A234" s="35"/>
      <c r="B234" s="36"/>
      <c r="C234" s="35"/>
      <c r="D234" s="36"/>
      <c r="E234" s="35"/>
      <c r="F234" s="36"/>
    </row>
    <row r="235" spans="1:6" ht="30" customHeight="1" x14ac:dyDescent="0.25">
      <c r="A235" s="35"/>
      <c r="B235" s="36"/>
      <c r="C235" s="35"/>
      <c r="D235" s="36"/>
      <c r="E235" s="35"/>
      <c r="F235" s="36"/>
    </row>
    <row r="236" spans="1:6" ht="30" customHeight="1" x14ac:dyDescent="0.25">
      <c r="A236" s="35"/>
      <c r="B236" s="36"/>
      <c r="C236" s="35"/>
      <c r="D236" s="36"/>
      <c r="E236" s="35"/>
      <c r="F236" s="36"/>
    </row>
    <row r="237" spans="1:6" ht="30" customHeight="1" x14ac:dyDescent="0.25">
      <c r="A237" s="35"/>
      <c r="B237" s="36"/>
      <c r="C237" s="35"/>
      <c r="D237" s="36"/>
      <c r="E237" s="35"/>
      <c r="F237" s="36"/>
    </row>
    <row r="238" spans="1:6" ht="30" customHeight="1" x14ac:dyDescent="0.25">
      <c r="A238" s="35"/>
      <c r="B238" s="36"/>
      <c r="C238" s="35"/>
      <c r="D238" s="36"/>
      <c r="E238" s="35"/>
      <c r="F238" s="36"/>
    </row>
    <row r="239" spans="1:6" ht="30" customHeight="1" x14ac:dyDescent="0.25">
      <c r="A239" s="35"/>
      <c r="B239" s="36"/>
      <c r="C239" s="35"/>
      <c r="D239" s="36"/>
      <c r="E239" s="35"/>
      <c r="F239" s="36"/>
    </row>
    <row r="241" s="21" customFormat="1" ht="30" customHeight="1" x14ac:dyDescent="0.25"/>
    <row r="242" s="21" customFormat="1" ht="30" customHeight="1" x14ac:dyDescent="0.25"/>
    <row r="243" s="21" customFormat="1" ht="30" customHeight="1" x14ac:dyDescent="0.25"/>
    <row r="244" s="21" customFormat="1" ht="30" customHeight="1" x14ac:dyDescent="0.25"/>
    <row r="245" s="21" customFormat="1" ht="30" customHeight="1" x14ac:dyDescent="0.25"/>
    <row r="246" s="21" customFormat="1" ht="30" customHeight="1" x14ac:dyDescent="0.25"/>
    <row r="247" s="21" customFormat="1" ht="30" customHeight="1" x14ac:dyDescent="0.25"/>
    <row r="248" s="21" customFormat="1" ht="30" customHeight="1" x14ac:dyDescent="0.25"/>
    <row r="249" s="21" customFormat="1" ht="30" customHeight="1" x14ac:dyDescent="0.25"/>
    <row r="250" s="21" customFormat="1" ht="30" customHeight="1" x14ac:dyDescent="0.25"/>
    <row r="251" s="21" customFormat="1" ht="30" customHeight="1" x14ac:dyDescent="0.25"/>
    <row r="252" s="21" customFormat="1" ht="30" customHeight="1" x14ac:dyDescent="0.25"/>
    <row r="253" s="21" customFormat="1" ht="30" customHeight="1" x14ac:dyDescent="0.25"/>
    <row r="254" s="21" customFormat="1" ht="30" customHeight="1" x14ac:dyDescent="0.25"/>
    <row r="255" s="21" customFormat="1" ht="30" customHeight="1" x14ac:dyDescent="0.25"/>
    <row r="256" s="21" customFormat="1" ht="30" customHeight="1" x14ac:dyDescent="0.25"/>
    <row r="257" s="21" customFormat="1" ht="30" customHeight="1" x14ac:dyDescent="0.25"/>
    <row r="258" s="21" customFormat="1" ht="30" customHeight="1" x14ac:dyDescent="0.25"/>
    <row r="259" s="21" customFormat="1" ht="30" customHeight="1" x14ac:dyDescent="0.25"/>
    <row r="260" s="21" customFormat="1" ht="30" customHeight="1" x14ac:dyDescent="0.25"/>
    <row r="261" s="21" customFormat="1" ht="30" customHeight="1" x14ac:dyDescent="0.25"/>
    <row r="262" s="21" customFormat="1" ht="30" customHeight="1" x14ac:dyDescent="0.25"/>
    <row r="263" s="21" customFormat="1" ht="30" customHeight="1" x14ac:dyDescent="0.25"/>
    <row r="264" s="21" customFormat="1" ht="30" customHeight="1" x14ac:dyDescent="0.25"/>
    <row r="265" s="21" customFormat="1" ht="30" customHeight="1" x14ac:dyDescent="0.25"/>
    <row r="266" s="21" customFormat="1" ht="30" customHeight="1" x14ac:dyDescent="0.25"/>
    <row r="267" s="21" customFormat="1" ht="30" customHeight="1" x14ac:dyDescent="0.25"/>
    <row r="268" s="21" customFormat="1" ht="30" customHeight="1" x14ac:dyDescent="0.25"/>
    <row r="269" s="21" customFormat="1" ht="30" customHeight="1" x14ac:dyDescent="0.25"/>
    <row r="270" s="21" customFormat="1" ht="30" customHeight="1" x14ac:dyDescent="0.25"/>
    <row r="271" s="21" customFormat="1" ht="30" customHeight="1" x14ac:dyDescent="0.25"/>
    <row r="272" s="21" customFormat="1" ht="30" customHeight="1" x14ac:dyDescent="0.25"/>
    <row r="273" s="21" customFormat="1" ht="30" customHeight="1" x14ac:dyDescent="0.25"/>
    <row r="274" s="21" customFormat="1" ht="30" customHeight="1" x14ac:dyDescent="0.25"/>
    <row r="275" s="21" customFormat="1" ht="30" customHeight="1" x14ac:dyDescent="0.25"/>
    <row r="276" s="21" customFormat="1" ht="30" customHeight="1" x14ac:dyDescent="0.25"/>
    <row r="277" s="21" customFormat="1" ht="30" customHeight="1" x14ac:dyDescent="0.25"/>
    <row r="278" s="21" customFormat="1" ht="30" customHeight="1" x14ac:dyDescent="0.25"/>
    <row r="279" s="21" customFormat="1" ht="30" customHeight="1" x14ac:dyDescent="0.25"/>
    <row r="280" s="21" customFormat="1" ht="30" customHeight="1" x14ac:dyDescent="0.25"/>
    <row r="281" s="21" customFormat="1" ht="30" customHeight="1" x14ac:dyDescent="0.25"/>
    <row r="282" s="21" customFormat="1" ht="30" customHeight="1" x14ac:dyDescent="0.25"/>
    <row r="283" s="21" customFormat="1" ht="30" customHeight="1" x14ac:dyDescent="0.25"/>
    <row r="284" s="21" customFormat="1" ht="30" customHeight="1" x14ac:dyDescent="0.25"/>
    <row r="285" s="21" customFormat="1" ht="30" customHeight="1" x14ac:dyDescent="0.25"/>
    <row r="286" s="21" customFormat="1" ht="30" customHeight="1" x14ac:dyDescent="0.25"/>
    <row r="287" s="21" customFormat="1" ht="30" customHeight="1" x14ac:dyDescent="0.25"/>
    <row r="288" s="21" customFormat="1" ht="30" customHeight="1" x14ac:dyDescent="0.25"/>
    <row r="289" s="21" customFormat="1" ht="30" customHeight="1" x14ac:dyDescent="0.25"/>
    <row r="290" s="21" customFormat="1" ht="30" customHeight="1" x14ac:dyDescent="0.25"/>
    <row r="291" s="21" customFormat="1" ht="30" customHeight="1" x14ac:dyDescent="0.25"/>
    <row r="292" s="21" customFormat="1" ht="30" customHeight="1" x14ac:dyDescent="0.25"/>
    <row r="293" s="21" customFormat="1" ht="30" customHeight="1" x14ac:dyDescent="0.25"/>
    <row r="294" s="21" customFormat="1" ht="30" customHeight="1" x14ac:dyDescent="0.25"/>
    <row r="295" s="21" customFormat="1" ht="30" customHeight="1" x14ac:dyDescent="0.25"/>
    <row r="296" s="21" customFormat="1" ht="30" customHeight="1" x14ac:dyDescent="0.25"/>
    <row r="297" s="21" customFormat="1" ht="30" customHeight="1" x14ac:dyDescent="0.25"/>
    <row r="298" s="21" customFormat="1" ht="30" customHeight="1" x14ac:dyDescent="0.25"/>
    <row r="299" s="21" customFormat="1" ht="30" customHeight="1" x14ac:dyDescent="0.25"/>
    <row r="300" s="21" customFormat="1" ht="30" customHeight="1" x14ac:dyDescent="0.25"/>
    <row r="301" s="21" customFormat="1" ht="30" customHeight="1" x14ac:dyDescent="0.25"/>
    <row r="302" s="21" customFormat="1" ht="30" customHeight="1" x14ac:dyDescent="0.25"/>
    <row r="303" s="21" customFormat="1" ht="30" customHeight="1" x14ac:dyDescent="0.25"/>
    <row r="304" s="21" customFormat="1" ht="30" customHeight="1" x14ac:dyDescent="0.25"/>
    <row r="305" s="21" customFormat="1" ht="30" customHeight="1" x14ac:dyDescent="0.25"/>
    <row r="306" s="21" customFormat="1" ht="30" customHeight="1" x14ac:dyDescent="0.25"/>
    <row r="307" s="21" customFormat="1" ht="30" customHeight="1" x14ac:dyDescent="0.25"/>
    <row r="308" s="21" customFormat="1" ht="30" customHeight="1" x14ac:dyDescent="0.25"/>
    <row r="309" s="21" customFormat="1" ht="30" customHeight="1" x14ac:dyDescent="0.25"/>
    <row r="310" s="21" customFormat="1" ht="30" customHeight="1" x14ac:dyDescent="0.25"/>
    <row r="311" s="21" customFormat="1" ht="30" customHeight="1" x14ac:dyDescent="0.25"/>
    <row r="312" s="21" customFormat="1" ht="30" customHeight="1" x14ac:dyDescent="0.25"/>
    <row r="313" s="21" customFormat="1" ht="30" customHeight="1" x14ac:dyDescent="0.25"/>
    <row r="314" s="21" customFormat="1" ht="30" customHeight="1" x14ac:dyDescent="0.25"/>
    <row r="315" s="21" customFormat="1" ht="30" customHeight="1" x14ac:dyDescent="0.25"/>
    <row r="316" s="21" customFormat="1" ht="30" customHeight="1" x14ac:dyDescent="0.25"/>
    <row r="317" s="21" customFormat="1" ht="30" customHeight="1" x14ac:dyDescent="0.25"/>
    <row r="318" s="21" customFormat="1" ht="30" customHeight="1" x14ac:dyDescent="0.25"/>
    <row r="319" s="21" customFormat="1" ht="30" customHeight="1" x14ac:dyDescent="0.25"/>
    <row r="320" s="21" customFormat="1" ht="30" customHeight="1" x14ac:dyDescent="0.25"/>
    <row r="321" s="21" customFormat="1" ht="30" customHeight="1" x14ac:dyDescent="0.25"/>
    <row r="322" s="21" customFormat="1" ht="30" customHeight="1" x14ac:dyDescent="0.25"/>
    <row r="323" s="21" customFormat="1" ht="30" customHeight="1" x14ac:dyDescent="0.25"/>
    <row r="324" s="21" customFormat="1" ht="30" customHeight="1" x14ac:dyDescent="0.25"/>
    <row r="325" s="21" customFormat="1" ht="30" customHeight="1" x14ac:dyDescent="0.25"/>
    <row r="326" s="21" customFormat="1" ht="30" customHeight="1" x14ac:dyDescent="0.25"/>
    <row r="327" s="21" customFormat="1" ht="30" customHeight="1" x14ac:dyDescent="0.25"/>
    <row r="328" s="21" customFormat="1" ht="30" customHeight="1" x14ac:dyDescent="0.25"/>
    <row r="329" s="21" customFormat="1" ht="30" customHeight="1" x14ac:dyDescent="0.25"/>
    <row r="330" s="21" customFormat="1" ht="30" customHeight="1" x14ac:dyDescent="0.25"/>
    <row r="331" s="21" customFormat="1" ht="30" customHeight="1" x14ac:dyDescent="0.25"/>
    <row r="332" s="21" customFormat="1" ht="30" customHeight="1" x14ac:dyDescent="0.25"/>
    <row r="333" s="21" customFormat="1" ht="30" customHeight="1" x14ac:dyDescent="0.25"/>
    <row r="334" s="21" customFormat="1" ht="30" customHeight="1" x14ac:dyDescent="0.25"/>
    <row r="335" s="21" customFormat="1" ht="30" customHeight="1" x14ac:dyDescent="0.25"/>
    <row r="336" s="21" customFormat="1" ht="30" customHeight="1" x14ac:dyDescent="0.25"/>
    <row r="337" s="21" customFormat="1" ht="30" customHeight="1" x14ac:dyDescent="0.25"/>
    <row r="338" s="21" customFormat="1" ht="30" customHeight="1" x14ac:dyDescent="0.25"/>
    <row r="339" s="21" customFormat="1" ht="30" customHeight="1" x14ac:dyDescent="0.25"/>
    <row r="340" s="21" customFormat="1" ht="30" customHeight="1" x14ac:dyDescent="0.25"/>
    <row r="341" s="21" customFormat="1" ht="30" customHeight="1" x14ac:dyDescent="0.25"/>
    <row r="342" s="21" customFormat="1" ht="30" customHeight="1" x14ac:dyDescent="0.25"/>
    <row r="343" s="21" customFormat="1" ht="30" customHeight="1" x14ac:dyDescent="0.25"/>
    <row r="344" s="21" customFormat="1" ht="30" customHeight="1" x14ac:dyDescent="0.25"/>
    <row r="345" s="21" customFormat="1" ht="30" customHeight="1" x14ac:dyDescent="0.25"/>
    <row r="346" s="21" customFormat="1" ht="30" customHeight="1" x14ac:dyDescent="0.25"/>
    <row r="347" s="21" customFormat="1" ht="30" customHeight="1" x14ac:dyDescent="0.25"/>
    <row r="348" s="21" customFormat="1" ht="30" customHeight="1" x14ac:dyDescent="0.25"/>
    <row r="349" s="21" customFormat="1" ht="30" customHeight="1" x14ac:dyDescent="0.25"/>
    <row r="350" s="21" customFormat="1" ht="30" customHeight="1" x14ac:dyDescent="0.25"/>
    <row r="351" s="21" customFormat="1" ht="30" customHeight="1" x14ac:dyDescent="0.25"/>
    <row r="352" s="21" customFormat="1" ht="30" customHeight="1" x14ac:dyDescent="0.25"/>
    <row r="353" s="21" customFormat="1" ht="30" customHeight="1" x14ac:dyDescent="0.25"/>
    <row r="354" s="21" customFormat="1" ht="30" customHeight="1" x14ac:dyDescent="0.25"/>
    <row r="355" s="21" customFormat="1" ht="30" customHeight="1" x14ac:dyDescent="0.25"/>
    <row r="356" s="21" customFormat="1" ht="30" customHeight="1" x14ac:dyDescent="0.25"/>
    <row r="357" s="21" customFormat="1" ht="30" customHeight="1" x14ac:dyDescent="0.25"/>
    <row r="358" s="21" customFormat="1" ht="30" customHeight="1" x14ac:dyDescent="0.25"/>
    <row r="359" s="21" customFormat="1" ht="30" customHeight="1" x14ac:dyDescent="0.25"/>
    <row r="360" s="21" customFormat="1" ht="30" customHeight="1" x14ac:dyDescent="0.25"/>
    <row r="361" s="21" customFormat="1" ht="30" customHeight="1" x14ac:dyDescent="0.25"/>
    <row r="362" s="21" customFormat="1" ht="30" customHeight="1" x14ac:dyDescent="0.25"/>
    <row r="363" s="21" customFormat="1" ht="30" customHeight="1" x14ac:dyDescent="0.25"/>
    <row r="364" s="21" customFormat="1" ht="30" customHeight="1" x14ac:dyDescent="0.25"/>
    <row r="365" s="21" customFormat="1" ht="30" customHeight="1" x14ac:dyDescent="0.25"/>
    <row r="366" s="21" customFormat="1" ht="30" customHeight="1" x14ac:dyDescent="0.25"/>
    <row r="367" s="21" customFormat="1" ht="30" customHeight="1" x14ac:dyDescent="0.25"/>
    <row r="368" s="21" customFormat="1" ht="30" customHeight="1" x14ac:dyDescent="0.25"/>
    <row r="369" s="21" customFormat="1" ht="30" customHeight="1" x14ac:dyDescent="0.25"/>
    <row r="370" s="21" customFormat="1" ht="30" customHeight="1" x14ac:dyDescent="0.25"/>
    <row r="371" s="21" customFormat="1" ht="30" customHeight="1" x14ac:dyDescent="0.25"/>
    <row r="372" s="21" customFormat="1" ht="30" customHeight="1" x14ac:dyDescent="0.25"/>
    <row r="373" s="21" customFormat="1" ht="30" customHeight="1" x14ac:dyDescent="0.25"/>
    <row r="374" s="21" customFormat="1" ht="30" customHeight="1" x14ac:dyDescent="0.25"/>
    <row r="375" s="21" customFormat="1" ht="30" customHeight="1" x14ac:dyDescent="0.25"/>
    <row r="376" s="21" customFormat="1" ht="30" customHeight="1" x14ac:dyDescent="0.25"/>
    <row r="377" s="21" customFormat="1" ht="30" customHeight="1" x14ac:dyDescent="0.25"/>
    <row r="378" s="21" customFormat="1" ht="30" customHeight="1" x14ac:dyDescent="0.25"/>
    <row r="379" s="21" customFormat="1" ht="30" customHeight="1" x14ac:dyDescent="0.25"/>
    <row r="380" s="21" customFormat="1" ht="30" customHeight="1" x14ac:dyDescent="0.25"/>
    <row r="381" s="21" customFormat="1" ht="30" customHeight="1" x14ac:dyDescent="0.25"/>
    <row r="382" s="21" customFormat="1" ht="30" customHeight="1" x14ac:dyDescent="0.25"/>
    <row r="383" s="21" customFormat="1" ht="30" customHeight="1" x14ac:dyDescent="0.25"/>
    <row r="384" s="21" customFormat="1" ht="30" customHeight="1" x14ac:dyDescent="0.25"/>
    <row r="385" s="21" customFormat="1" ht="30" customHeight="1" x14ac:dyDescent="0.25"/>
    <row r="386" s="21" customFormat="1" ht="30" customHeight="1" x14ac:dyDescent="0.25"/>
    <row r="387" s="21" customFormat="1" ht="30" customHeight="1" x14ac:dyDescent="0.25"/>
    <row r="388" s="21" customFormat="1" ht="30" customHeight="1" x14ac:dyDescent="0.25"/>
    <row r="389" s="21" customFormat="1" ht="30" customHeight="1" x14ac:dyDescent="0.25"/>
    <row r="390" s="21" customFormat="1" ht="30" customHeight="1" x14ac:dyDescent="0.25"/>
    <row r="391" s="21" customFormat="1" ht="30" customHeight="1" x14ac:dyDescent="0.25"/>
    <row r="392" s="21" customFormat="1" ht="30" customHeight="1" x14ac:dyDescent="0.25"/>
    <row r="393" s="21" customFormat="1" ht="30" customHeight="1" x14ac:dyDescent="0.25"/>
    <row r="394" s="21" customFormat="1" ht="30" customHeight="1" x14ac:dyDescent="0.25"/>
    <row r="395" s="21" customFormat="1" ht="30" customHeight="1" x14ac:dyDescent="0.25"/>
    <row r="396" s="21" customFormat="1" ht="30" customHeight="1" x14ac:dyDescent="0.25"/>
    <row r="397" s="21" customFormat="1" ht="30" customHeight="1" x14ac:dyDescent="0.25"/>
    <row r="398" s="21" customFormat="1" ht="30" customHeight="1" x14ac:dyDescent="0.25"/>
    <row r="399" s="21" customFormat="1" ht="30" customHeight="1" x14ac:dyDescent="0.25"/>
    <row r="400" s="21" customFormat="1" ht="30" customHeight="1" x14ac:dyDescent="0.25"/>
    <row r="401" s="21" customFormat="1" ht="30" customHeight="1" x14ac:dyDescent="0.25"/>
    <row r="402" s="21" customFormat="1" ht="30" customHeight="1" x14ac:dyDescent="0.25"/>
    <row r="403" s="21" customFormat="1" ht="30" customHeight="1" x14ac:dyDescent="0.25"/>
    <row r="404" s="21" customFormat="1" ht="30" customHeight="1" x14ac:dyDescent="0.25"/>
    <row r="405" s="21" customFormat="1" ht="30" customHeight="1" x14ac:dyDescent="0.25"/>
    <row r="406" s="21" customFormat="1" ht="30" customHeight="1" x14ac:dyDescent="0.25"/>
    <row r="407" s="21" customFormat="1" ht="30" customHeight="1" x14ac:dyDescent="0.25"/>
    <row r="408" s="21" customFormat="1" ht="30" customHeight="1" x14ac:dyDescent="0.25"/>
    <row r="409" s="21" customFormat="1" ht="30" customHeight="1" x14ac:dyDescent="0.25"/>
    <row r="410" s="21" customFormat="1" ht="30" customHeight="1" x14ac:dyDescent="0.25"/>
    <row r="411" s="21" customFormat="1" ht="30" customHeight="1" x14ac:dyDescent="0.25"/>
    <row r="412" s="21" customFormat="1" ht="30" customHeight="1" x14ac:dyDescent="0.25"/>
    <row r="413" s="21" customFormat="1" ht="30" customHeight="1" x14ac:dyDescent="0.25"/>
    <row r="414" s="21" customFormat="1" ht="30" customHeight="1" x14ac:dyDescent="0.25"/>
    <row r="415" s="21" customFormat="1" ht="30" customHeight="1" x14ac:dyDescent="0.25"/>
    <row r="416" s="21" customFormat="1" ht="30" customHeight="1" x14ac:dyDescent="0.25"/>
    <row r="417" s="21" customFormat="1" ht="30" customHeight="1" x14ac:dyDescent="0.25"/>
    <row r="418" s="21" customFormat="1" ht="30" customHeight="1" x14ac:dyDescent="0.25"/>
    <row r="419" s="21" customFormat="1" ht="30" customHeight="1" x14ac:dyDescent="0.25"/>
    <row r="420" s="21" customFormat="1" ht="30" customHeight="1" x14ac:dyDescent="0.25"/>
    <row r="421" s="21" customFormat="1" ht="30" customHeight="1" x14ac:dyDescent="0.25"/>
    <row r="422" s="21" customFormat="1" ht="30" customHeight="1" x14ac:dyDescent="0.25"/>
    <row r="423" s="21" customFormat="1" ht="30" customHeight="1" x14ac:dyDescent="0.25"/>
    <row r="424" s="21" customFormat="1" ht="30" customHeight="1" x14ac:dyDescent="0.25"/>
    <row r="425" s="21" customFormat="1" ht="30" customHeight="1" x14ac:dyDescent="0.25"/>
    <row r="426" s="21" customFormat="1" ht="30" customHeight="1" x14ac:dyDescent="0.25"/>
    <row r="427" s="21" customFormat="1" ht="30" customHeight="1" x14ac:dyDescent="0.25"/>
    <row r="428" s="21" customFormat="1" ht="30" customHeight="1" x14ac:dyDescent="0.25"/>
    <row r="429" s="21" customFormat="1" ht="30" customHeight="1" x14ac:dyDescent="0.25"/>
    <row r="430" s="21" customFormat="1" ht="30" customHeight="1" x14ac:dyDescent="0.25"/>
    <row r="431" s="21" customFormat="1" ht="30" customHeight="1" x14ac:dyDescent="0.25"/>
    <row r="432" s="21" customFormat="1" ht="30" customHeight="1" x14ac:dyDescent="0.25"/>
    <row r="433" s="21" customFormat="1" ht="30" customHeight="1" x14ac:dyDescent="0.25"/>
    <row r="434" s="21" customFormat="1" ht="30" customHeight="1" x14ac:dyDescent="0.25"/>
    <row r="435" s="21" customFormat="1" ht="30" customHeight="1" x14ac:dyDescent="0.25"/>
    <row r="436" s="21" customFormat="1" ht="30" customHeight="1" x14ac:dyDescent="0.25"/>
    <row r="437" s="21" customFormat="1" ht="30" customHeight="1" x14ac:dyDescent="0.25"/>
    <row r="438" s="21" customFormat="1" ht="30" customHeight="1" x14ac:dyDescent="0.25"/>
    <row r="439" s="21" customFormat="1" ht="30" customHeight="1" x14ac:dyDescent="0.25"/>
    <row r="440" s="21" customFormat="1" ht="30" customHeight="1" x14ac:dyDescent="0.25"/>
    <row r="441" s="21" customFormat="1" ht="30" customHeight="1" x14ac:dyDescent="0.25"/>
    <row r="442" s="21" customFormat="1" ht="30" customHeight="1" x14ac:dyDescent="0.25"/>
    <row r="443" s="21" customFormat="1" ht="30" customHeight="1" x14ac:dyDescent="0.25"/>
    <row r="444" s="21" customFormat="1" ht="30" customHeight="1" x14ac:dyDescent="0.25"/>
    <row r="445" s="21" customFormat="1" ht="30" customHeight="1" x14ac:dyDescent="0.25"/>
    <row r="446" s="21" customFormat="1" ht="30" customHeight="1" x14ac:dyDescent="0.25"/>
    <row r="447" s="21" customFormat="1" ht="30" customHeight="1" x14ac:dyDescent="0.25"/>
    <row r="448" s="21" customFormat="1" ht="30" customHeight="1" x14ac:dyDescent="0.25"/>
    <row r="449" s="21" customFormat="1" ht="30" customHeight="1" x14ac:dyDescent="0.25"/>
    <row r="450" s="21" customFormat="1" ht="30" customHeight="1" x14ac:dyDescent="0.25"/>
    <row r="451" s="21" customFormat="1" ht="30" customHeight="1" x14ac:dyDescent="0.25"/>
    <row r="452" s="21" customFormat="1" ht="30" customHeight="1" x14ac:dyDescent="0.25"/>
    <row r="453" s="21" customFormat="1" ht="30" customHeight="1" x14ac:dyDescent="0.25"/>
    <row r="454" s="21" customFormat="1" ht="30" customHeight="1" x14ac:dyDescent="0.25"/>
    <row r="455" s="21" customFormat="1" ht="30" customHeight="1" x14ac:dyDescent="0.25"/>
    <row r="456" s="21" customFormat="1" ht="30" customHeight="1" x14ac:dyDescent="0.25"/>
    <row r="457" s="21" customFormat="1" ht="30" customHeight="1" x14ac:dyDescent="0.25"/>
    <row r="458" s="21" customFormat="1" ht="30" customHeight="1" x14ac:dyDescent="0.25"/>
    <row r="459" s="21" customFormat="1" ht="30" customHeight="1" x14ac:dyDescent="0.25"/>
    <row r="460" s="21" customFormat="1" ht="30" customHeight="1" x14ac:dyDescent="0.25"/>
    <row r="461" s="21" customFormat="1" ht="30" customHeight="1" x14ac:dyDescent="0.25"/>
    <row r="462" s="21" customFormat="1" ht="30" customHeight="1" x14ac:dyDescent="0.25"/>
    <row r="463" s="21" customFormat="1" ht="30" customHeight="1" x14ac:dyDescent="0.25"/>
    <row r="464" s="21" customFormat="1" ht="30" customHeight="1" x14ac:dyDescent="0.25"/>
    <row r="465" s="21" customFormat="1" ht="30" customHeight="1" x14ac:dyDescent="0.25"/>
    <row r="466" s="21" customFormat="1" ht="30" customHeight="1" x14ac:dyDescent="0.25"/>
    <row r="467" s="21" customFormat="1" ht="30" customHeight="1" x14ac:dyDescent="0.25"/>
    <row r="468" s="21" customFormat="1" ht="30" customHeight="1" x14ac:dyDescent="0.25"/>
    <row r="469" s="21" customFormat="1" ht="30" customHeight="1" x14ac:dyDescent="0.25"/>
    <row r="470" s="21" customFormat="1" ht="30" customHeight="1" x14ac:dyDescent="0.25"/>
    <row r="471" s="21" customFormat="1" ht="30" customHeight="1" x14ac:dyDescent="0.25"/>
    <row r="472" s="21" customFormat="1" ht="30" customHeight="1" x14ac:dyDescent="0.25"/>
    <row r="473" s="21" customFormat="1" ht="30" customHeight="1" x14ac:dyDescent="0.25"/>
    <row r="474" s="21" customFormat="1" ht="30" customHeight="1" x14ac:dyDescent="0.25"/>
    <row r="475" s="21" customFormat="1" ht="30" customHeight="1" x14ac:dyDescent="0.25"/>
    <row r="476" s="21" customFormat="1" ht="30" customHeight="1" x14ac:dyDescent="0.25"/>
    <row r="477" s="21" customFormat="1" ht="30" customHeight="1" x14ac:dyDescent="0.25"/>
    <row r="478" s="21" customFormat="1" ht="30" customHeight="1" x14ac:dyDescent="0.25"/>
    <row r="479" s="21" customFormat="1" ht="30" customHeight="1" x14ac:dyDescent="0.25"/>
    <row r="480" s="21" customFormat="1" ht="30" customHeight="1" x14ac:dyDescent="0.25"/>
    <row r="481" s="21" customFormat="1" ht="30" customHeight="1" x14ac:dyDescent="0.25"/>
    <row r="482" s="21" customFormat="1" ht="30" customHeight="1" x14ac:dyDescent="0.25"/>
    <row r="483" s="21" customFormat="1" ht="30" customHeight="1" x14ac:dyDescent="0.25"/>
    <row r="484" s="21" customFormat="1" ht="30" customHeight="1" x14ac:dyDescent="0.25"/>
    <row r="485" s="21" customFormat="1" ht="30" customHeight="1" x14ac:dyDescent="0.25"/>
    <row r="486" s="21" customFormat="1" ht="30" customHeight="1" x14ac:dyDescent="0.25"/>
    <row r="487" s="21" customFormat="1" ht="30" customHeight="1" x14ac:dyDescent="0.25"/>
    <row r="488" s="21" customFormat="1" ht="30" customHeight="1" x14ac:dyDescent="0.25"/>
    <row r="489" s="21" customFormat="1" ht="30" customHeight="1" x14ac:dyDescent="0.25"/>
    <row r="490" s="21" customFormat="1" ht="30" customHeight="1" x14ac:dyDescent="0.25"/>
    <row r="491" s="21" customFormat="1" ht="30" customHeight="1" x14ac:dyDescent="0.25"/>
    <row r="492" s="21" customFormat="1" ht="30" customHeight="1" x14ac:dyDescent="0.25"/>
    <row r="493" s="21" customFormat="1" ht="30" customHeight="1" x14ac:dyDescent="0.25"/>
    <row r="494" s="21" customFormat="1" ht="30" customHeight="1" x14ac:dyDescent="0.25"/>
    <row r="495" s="21" customFormat="1" ht="30" customHeight="1" x14ac:dyDescent="0.25"/>
    <row r="496" s="21" customFormat="1" ht="30" customHeight="1" x14ac:dyDescent="0.25"/>
    <row r="497" s="21" customFormat="1" ht="30" customHeight="1" x14ac:dyDescent="0.25"/>
    <row r="498" s="21" customFormat="1" ht="30" customHeight="1" x14ac:dyDescent="0.25"/>
    <row r="499" s="21" customFormat="1" ht="30" customHeight="1" x14ac:dyDescent="0.25"/>
    <row r="500" s="21" customFormat="1" ht="30" customHeight="1" x14ac:dyDescent="0.25"/>
    <row r="501" s="21" customFormat="1" ht="30" customHeight="1" x14ac:dyDescent="0.25"/>
    <row r="502" s="21" customFormat="1" ht="30" customHeight="1" x14ac:dyDescent="0.25"/>
    <row r="503" s="21" customFormat="1" ht="30" customHeight="1" x14ac:dyDescent="0.25"/>
    <row r="504" s="21" customFormat="1" ht="30" customHeight="1" x14ac:dyDescent="0.25"/>
    <row r="505" s="21" customFormat="1" ht="30" customHeight="1" x14ac:dyDescent="0.25"/>
    <row r="506" s="21" customFormat="1" ht="30" customHeight="1" x14ac:dyDescent="0.25"/>
    <row r="507" s="21" customFormat="1" ht="30" customHeight="1" x14ac:dyDescent="0.25"/>
    <row r="508" s="21" customFormat="1" ht="30" customHeight="1" x14ac:dyDescent="0.25"/>
    <row r="509" s="21" customFormat="1" ht="30" customHeight="1" x14ac:dyDescent="0.25"/>
    <row r="510" s="21" customFormat="1" ht="30" customHeight="1" x14ac:dyDescent="0.25"/>
    <row r="511" s="21" customFormat="1" ht="30" customHeight="1" x14ac:dyDescent="0.25"/>
    <row r="512" s="21" customFormat="1" ht="30" customHeight="1" x14ac:dyDescent="0.25"/>
    <row r="513" s="21" customFormat="1" ht="30" customHeight="1" x14ac:dyDescent="0.25"/>
    <row r="514" s="21" customFormat="1" ht="30" customHeight="1" x14ac:dyDescent="0.25"/>
    <row r="515" s="21" customFormat="1" ht="30" customHeight="1" x14ac:dyDescent="0.25"/>
    <row r="516" s="21" customFormat="1" ht="30" customHeight="1" x14ac:dyDescent="0.25"/>
    <row r="517" s="21" customFormat="1" ht="30" customHeight="1" x14ac:dyDescent="0.25"/>
    <row r="518" s="21" customFormat="1" ht="30" customHeight="1" x14ac:dyDescent="0.25"/>
    <row r="519" s="21" customFormat="1" ht="30" customHeight="1" x14ac:dyDescent="0.25"/>
    <row r="520" s="21" customFormat="1" ht="30" customHeight="1" x14ac:dyDescent="0.25"/>
    <row r="521" s="21" customFormat="1" ht="30" customHeight="1" x14ac:dyDescent="0.25"/>
    <row r="522" s="21" customFormat="1" ht="30" customHeight="1" x14ac:dyDescent="0.25"/>
    <row r="523" s="21" customFormat="1" ht="30" customHeight="1" x14ac:dyDescent="0.25"/>
    <row r="524" s="21" customFormat="1" ht="30" customHeight="1" x14ac:dyDescent="0.25"/>
    <row r="525" s="21" customFormat="1" ht="30" customHeight="1" x14ac:dyDescent="0.25"/>
    <row r="526" s="21" customFormat="1" ht="30" customHeight="1" x14ac:dyDescent="0.25"/>
    <row r="527" s="21" customFormat="1" ht="30" customHeight="1" x14ac:dyDescent="0.25"/>
    <row r="528" s="21" customFormat="1" ht="30" customHeight="1" x14ac:dyDescent="0.25"/>
    <row r="529" s="21" customFormat="1" ht="30" customHeight="1" x14ac:dyDescent="0.25"/>
    <row r="530" s="21" customFormat="1" ht="30" customHeight="1" x14ac:dyDescent="0.25"/>
    <row r="531" s="21" customFormat="1" ht="30" customHeight="1" x14ac:dyDescent="0.25"/>
    <row r="532" s="21" customFormat="1" ht="30" customHeight="1" x14ac:dyDescent="0.25"/>
    <row r="533" s="21" customFormat="1" ht="30" customHeight="1" x14ac:dyDescent="0.25"/>
    <row r="534" s="21" customFormat="1" ht="30" customHeight="1" x14ac:dyDescent="0.25"/>
    <row r="535" s="21" customFormat="1" ht="30" customHeight="1" x14ac:dyDescent="0.25"/>
    <row r="536" s="21" customFormat="1" ht="30" customHeight="1" x14ac:dyDescent="0.25"/>
    <row r="537" s="21" customFormat="1" ht="30" customHeight="1" x14ac:dyDescent="0.25"/>
    <row r="538" s="21" customFormat="1" ht="30" customHeight="1" x14ac:dyDescent="0.25"/>
    <row r="539" s="21" customFormat="1" ht="30" customHeight="1" x14ac:dyDescent="0.25"/>
    <row r="540" s="21" customFormat="1" ht="30" customHeight="1" x14ac:dyDescent="0.25"/>
    <row r="541" s="21" customFormat="1" ht="30" customHeight="1" x14ac:dyDescent="0.25"/>
    <row r="542" s="21" customFormat="1" ht="30" customHeight="1" x14ac:dyDescent="0.25"/>
    <row r="543" s="21" customFormat="1" ht="30" customHeight="1" x14ac:dyDescent="0.25"/>
    <row r="544" s="21" customFormat="1" ht="30" customHeight="1" x14ac:dyDescent="0.25"/>
    <row r="545" s="21" customFormat="1" ht="30" customHeight="1" x14ac:dyDescent="0.25"/>
    <row r="546" s="21" customFormat="1" ht="30" customHeight="1" x14ac:dyDescent="0.25"/>
    <row r="547" s="21" customFormat="1" ht="30" customHeight="1" x14ac:dyDescent="0.25"/>
    <row r="548" s="21" customFormat="1" ht="30" customHeight="1" x14ac:dyDescent="0.25"/>
    <row r="549" s="21" customFormat="1" ht="30" customHeight="1" x14ac:dyDescent="0.25"/>
    <row r="550" s="21" customFormat="1" ht="30" customHeight="1" x14ac:dyDescent="0.25"/>
    <row r="551" s="21" customFormat="1" ht="30" customHeight="1" x14ac:dyDescent="0.25"/>
    <row r="552" s="21" customFormat="1" ht="30" customHeight="1" x14ac:dyDescent="0.25"/>
    <row r="553" s="21" customFormat="1" ht="30" customHeight="1" x14ac:dyDescent="0.25"/>
    <row r="554" s="21" customFormat="1" ht="30" customHeight="1" x14ac:dyDescent="0.25"/>
    <row r="555" s="21" customFormat="1" ht="30" customHeight="1" x14ac:dyDescent="0.25"/>
    <row r="556" s="21" customFormat="1" ht="30" customHeight="1" x14ac:dyDescent="0.25"/>
    <row r="557" s="21" customFormat="1" ht="30" customHeight="1" x14ac:dyDescent="0.25"/>
    <row r="558" s="21" customFormat="1" ht="30" customHeight="1" x14ac:dyDescent="0.25"/>
    <row r="559" s="21" customFormat="1" ht="30" customHeight="1" x14ac:dyDescent="0.25"/>
    <row r="560" s="21" customFormat="1" ht="30" customHeight="1" x14ac:dyDescent="0.25"/>
    <row r="561" s="21" customFormat="1" ht="30" customHeight="1" x14ac:dyDescent="0.25"/>
    <row r="562" s="21" customFormat="1" ht="30" customHeight="1" x14ac:dyDescent="0.25"/>
    <row r="563" s="21" customFormat="1" ht="30" customHeight="1" x14ac:dyDescent="0.25"/>
    <row r="564" s="21" customFormat="1" ht="30" customHeight="1" x14ac:dyDescent="0.25"/>
    <row r="565" s="21" customFormat="1" ht="30" customHeight="1" x14ac:dyDescent="0.25"/>
    <row r="566" s="21" customFormat="1" ht="30" customHeight="1" x14ac:dyDescent="0.25"/>
    <row r="567" s="21" customFormat="1" ht="30" customHeight="1" x14ac:dyDescent="0.25"/>
    <row r="568" s="21" customFormat="1" ht="30" customHeight="1" x14ac:dyDescent="0.25"/>
    <row r="569" s="21" customFormat="1" ht="30" customHeight="1" x14ac:dyDescent="0.25"/>
    <row r="570" s="21" customFormat="1" ht="30" customHeight="1" x14ac:dyDescent="0.25"/>
    <row r="571" s="21" customFormat="1" ht="30" customHeight="1" x14ac:dyDescent="0.25"/>
    <row r="572" s="21" customFormat="1" ht="30" customHeight="1" x14ac:dyDescent="0.25"/>
    <row r="573" s="21" customFormat="1" ht="30" customHeight="1" x14ac:dyDescent="0.25"/>
    <row r="574" s="21" customFormat="1" ht="30" customHeight="1" x14ac:dyDescent="0.25"/>
    <row r="575" s="21" customFormat="1" ht="30" customHeight="1" x14ac:dyDescent="0.25"/>
    <row r="576" s="21" customFormat="1" ht="30" customHeight="1" x14ac:dyDescent="0.25"/>
    <row r="577" s="21" customFormat="1" ht="30" customHeight="1" x14ac:dyDescent="0.25"/>
    <row r="578" s="21" customFormat="1" ht="30" customHeight="1" x14ac:dyDescent="0.25"/>
    <row r="579" s="21" customFormat="1" ht="30" customHeight="1" x14ac:dyDescent="0.25"/>
    <row r="580" s="21" customFormat="1" ht="30" customHeight="1" x14ac:dyDescent="0.25"/>
    <row r="581" s="21" customFormat="1" ht="30" customHeight="1" x14ac:dyDescent="0.25"/>
    <row r="582" s="21" customFormat="1" ht="30" customHeight="1" x14ac:dyDescent="0.25"/>
    <row r="583" s="21" customFormat="1" ht="30" customHeight="1" x14ac:dyDescent="0.25"/>
    <row r="584" s="21" customFormat="1" ht="30" customHeight="1" x14ac:dyDescent="0.25"/>
    <row r="585" s="21" customFormat="1" ht="30" customHeight="1" x14ac:dyDescent="0.25"/>
    <row r="586" s="21" customFormat="1" ht="30" customHeight="1" x14ac:dyDescent="0.25"/>
    <row r="587" s="21" customFormat="1" ht="30" customHeight="1" x14ac:dyDescent="0.25"/>
    <row r="588" s="21" customFormat="1" ht="30" customHeight="1" x14ac:dyDescent="0.25"/>
    <row r="589" s="21" customFormat="1" ht="30" customHeight="1" x14ac:dyDescent="0.25"/>
    <row r="590" s="21" customFormat="1" ht="30" customHeight="1" x14ac:dyDescent="0.25"/>
    <row r="591" s="21" customFormat="1" ht="30" customHeight="1" x14ac:dyDescent="0.25"/>
    <row r="592" s="21" customFormat="1" ht="30" customHeight="1" x14ac:dyDescent="0.25"/>
    <row r="593" s="21" customFormat="1" ht="30" customHeight="1" x14ac:dyDescent="0.25"/>
    <row r="594" s="21" customFormat="1" ht="30" customHeight="1" x14ac:dyDescent="0.25"/>
    <row r="595" s="21" customFormat="1" ht="30" customHeight="1" x14ac:dyDescent="0.25"/>
    <row r="596" s="21" customFormat="1" ht="30" customHeight="1" x14ac:dyDescent="0.25"/>
    <row r="597" s="21" customFormat="1" ht="30" customHeight="1" x14ac:dyDescent="0.25"/>
    <row r="598" s="21" customFormat="1" ht="30" customHeight="1" x14ac:dyDescent="0.25"/>
    <row r="599" s="21" customFormat="1" ht="30" customHeight="1" x14ac:dyDescent="0.25"/>
    <row r="600" s="21" customFormat="1" ht="30" customHeight="1" x14ac:dyDescent="0.25"/>
    <row r="601" s="21" customFormat="1" ht="30" customHeight="1" x14ac:dyDescent="0.25"/>
    <row r="602" s="21" customFormat="1" ht="30" customHeight="1" x14ac:dyDescent="0.25"/>
    <row r="603" s="21" customFormat="1" ht="30" customHeight="1" x14ac:dyDescent="0.25"/>
    <row r="604" s="21" customFormat="1" ht="30" customHeight="1" x14ac:dyDescent="0.25"/>
    <row r="605" s="21" customFormat="1" ht="30" customHeight="1" x14ac:dyDescent="0.25"/>
    <row r="606" s="21" customFormat="1" ht="30" customHeight="1" x14ac:dyDescent="0.25"/>
    <row r="607" s="21" customFormat="1" ht="30" customHeight="1" x14ac:dyDescent="0.25"/>
    <row r="608" s="21" customFormat="1" ht="30" customHeight="1" x14ac:dyDescent="0.25"/>
    <row r="609" s="21" customFormat="1" ht="30" customHeight="1" x14ac:dyDescent="0.25"/>
    <row r="610" s="21" customFormat="1" ht="30" customHeight="1" x14ac:dyDescent="0.25"/>
    <row r="611" s="21" customFormat="1" ht="30" customHeight="1" x14ac:dyDescent="0.25"/>
    <row r="612" s="21" customFormat="1" ht="30" customHeight="1" x14ac:dyDescent="0.25"/>
    <row r="613" s="21" customFormat="1" ht="30" customHeight="1" x14ac:dyDescent="0.25"/>
    <row r="614" s="21" customFormat="1" ht="30" customHeight="1" x14ac:dyDescent="0.25"/>
    <row r="615" s="21" customFormat="1" ht="30" customHeight="1" x14ac:dyDescent="0.25"/>
    <row r="616" s="21" customFormat="1" ht="30" customHeight="1" x14ac:dyDescent="0.25"/>
    <row r="617" s="21" customFormat="1" ht="30" customHeight="1" x14ac:dyDescent="0.25"/>
    <row r="618" s="21" customFormat="1" ht="30" customHeight="1" x14ac:dyDescent="0.25"/>
    <row r="619" s="21" customFormat="1" ht="30" customHeight="1" x14ac:dyDescent="0.25"/>
    <row r="620" s="21" customFormat="1" ht="30" customHeight="1" x14ac:dyDescent="0.25"/>
    <row r="621" s="21" customFormat="1" ht="30" customHeight="1" x14ac:dyDescent="0.25"/>
    <row r="622" s="21" customFormat="1" ht="30" customHeight="1" x14ac:dyDescent="0.25"/>
    <row r="623" s="21" customFormat="1" ht="30" customHeight="1" x14ac:dyDescent="0.25"/>
    <row r="624" s="21" customFormat="1" ht="30" customHeight="1" x14ac:dyDescent="0.25"/>
    <row r="625" s="21" customFormat="1" ht="30" customHeight="1" x14ac:dyDescent="0.25"/>
    <row r="626" s="21" customFormat="1" ht="30" customHeight="1" x14ac:dyDescent="0.25"/>
    <row r="627" s="21" customFormat="1" ht="30" customHeight="1" x14ac:dyDescent="0.25"/>
    <row r="628" s="21" customFormat="1" ht="30" customHeight="1" x14ac:dyDescent="0.25"/>
    <row r="629" s="21" customFormat="1" ht="30" customHeight="1" x14ac:dyDescent="0.25"/>
    <row r="630" s="21" customFormat="1" ht="30" customHeight="1" x14ac:dyDescent="0.25"/>
    <row r="631" s="21" customFormat="1" ht="30" customHeight="1" x14ac:dyDescent="0.25"/>
    <row r="632" s="21" customFormat="1" ht="30" customHeight="1" x14ac:dyDescent="0.25"/>
    <row r="633" s="21" customFormat="1" ht="30" customHeight="1" x14ac:dyDescent="0.25"/>
    <row r="634" s="21" customFormat="1" ht="30" customHeight="1" x14ac:dyDescent="0.25"/>
    <row r="635" s="21" customFormat="1" ht="30" customHeight="1" x14ac:dyDescent="0.25"/>
    <row r="636" s="21" customFormat="1" ht="30" customHeight="1" x14ac:dyDescent="0.25"/>
    <row r="637" s="21" customFormat="1" ht="30" customHeight="1" x14ac:dyDescent="0.25"/>
    <row r="638" s="21" customFormat="1" ht="30" customHeight="1" x14ac:dyDescent="0.25"/>
    <row r="639" s="21" customFormat="1" ht="30" customHeight="1" x14ac:dyDescent="0.25"/>
    <row r="640" s="21" customFormat="1" ht="30" customHeight="1" x14ac:dyDescent="0.25"/>
    <row r="641" s="21" customFormat="1" ht="30" customHeight="1" x14ac:dyDescent="0.25"/>
    <row r="642" s="21" customFormat="1" ht="30" customHeight="1" x14ac:dyDescent="0.25"/>
    <row r="643" s="21" customFormat="1" ht="30" customHeight="1" x14ac:dyDescent="0.25"/>
    <row r="644" s="21" customFormat="1" ht="30" customHeight="1" x14ac:dyDescent="0.25"/>
    <row r="645" s="21" customFormat="1" ht="30" customHeight="1" x14ac:dyDescent="0.25"/>
    <row r="646" s="21" customFormat="1" ht="30" customHeight="1" x14ac:dyDescent="0.25"/>
    <row r="647" s="21" customFormat="1" ht="30" customHeight="1" x14ac:dyDescent="0.25"/>
    <row r="648" s="21" customFormat="1" ht="30" customHeight="1" x14ac:dyDescent="0.25"/>
    <row r="649" s="21" customFormat="1" ht="30" customHeight="1" x14ac:dyDescent="0.25"/>
    <row r="650" s="21" customFormat="1" ht="30" customHeight="1" x14ac:dyDescent="0.25"/>
    <row r="651" s="21" customFormat="1" ht="30" customHeight="1" x14ac:dyDescent="0.25"/>
    <row r="652" s="21" customFormat="1" ht="30" customHeight="1" x14ac:dyDescent="0.25"/>
    <row r="653" s="21" customFormat="1" ht="30" customHeight="1" x14ac:dyDescent="0.25"/>
    <row r="654" s="21" customFormat="1" ht="30" customHeight="1" x14ac:dyDescent="0.25"/>
    <row r="655" s="21" customFormat="1" ht="30" customHeight="1" x14ac:dyDescent="0.25"/>
    <row r="656" s="21" customFormat="1" ht="30" customHeight="1" x14ac:dyDescent="0.25"/>
    <row r="657" s="21" customFormat="1" ht="30" customHeight="1" x14ac:dyDescent="0.25"/>
    <row r="658" s="21" customFormat="1" ht="30" customHeight="1" x14ac:dyDescent="0.25"/>
    <row r="659" s="21" customFormat="1" ht="30" customHeight="1" x14ac:dyDescent="0.25"/>
    <row r="660" s="21" customFormat="1" ht="30" customHeight="1" x14ac:dyDescent="0.25"/>
    <row r="661" s="21" customFormat="1" ht="30" customHeight="1" x14ac:dyDescent="0.25"/>
    <row r="662" s="21" customFormat="1" ht="30" customHeight="1" x14ac:dyDescent="0.25"/>
    <row r="663" s="21" customFormat="1" ht="30" customHeight="1" x14ac:dyDescent="0.25"/>
    <row r="664" s="21" customFormat="1" ht="30" customHeight="1" x14ac:dyDescent="0.25"/>
    <row r="665" s="21" customFormat="1" ht="30" customHeight="1" x14ac:dyDescent="0.25"/>
    <row r="666" s="21" customFormat="1" ht="30" customHeight="1" x14ac:dyDescent="0.25"/>
    <row r="667" s="21" customFormat="1" ht="30" customHeight="1" x14ac:dyDescent="0.25"/>
    <row r="668" s="21" customFormat="1" ht="30" customHeight="1" x14ac:dyDescent="0.25"/>
    <row r="669" s="21" customFormat="1" ht="30" customHeight="1" x14ac:dyDescent="0.25"/>
    <row r="670" s="21" customFormat="1" ht="30" customHeight="1" x14ac:dyDescent="0.25"/>
    <row r="671" s="21" customFormat="1" ht="30" customHeight="1" x14ac:dyDescent="0.25"/>
    <row r="672" s="21" customFormat="1" ht="30" customHeight="1" x14ac:dyDescent="0.25"/>
    <row r="673" s="21" customFormat="1" ht="30" customHeight="1" x14ac:dyDescent="0.25"/>
    <row r="674" s="21" customFormat="1" ht="30" customHeight="1" x14ac:dyDescent="0.25"/>
    <row r="675" s="21" customFormat="1" ht="30" customHeight="1" x14ac:dyDescent="0.25"/>
    <row r="676" s="21" customFormat="1" ht="30" customHeight="1" x14ac:dyDescent="0.25"/>
    <row r="677" s="21" customFormat="1" ht="30" customHeight="1" x14ac:dyDescent="0.25"/>
    <row r="678" s="21" customFormat="1" ht="30" customHeight="1" x14ac:dyDescent="0.25"/>
    <row r="679" s="21" customFormat="1" ht="30" customHeight="1" x14ac:dyDescent="0.25"/>
    <row r="680" s="21" customFormat="1" ht="30" customHeight="1" x14ac:dyDescent="0.25"/>
    <row r="681" s="21" customFormat="1" ht="30" customHeight="1" x14ac:dyDescent="0.25"/>
    <row r="682" s="21" customFormat="1" ht="30" customHeight="1" x14ac:dyDescent="0.25"/>
    <row r="683" s="21" customFormat="1" ht="30" customHeight="1" x14ac:dyDescent="0.25"/>
    <row r="684" s="21" customFormat="1" ht="30" customHeight="1" x14ac:dyDescent="0.25"/>
    <row r="685" s="21" customFormat="1" ht="30" customHeight="1" x14ac:dyDescent="0.25"/>
    <row r="686" s="21" customFormat="1" ht="30" customHeight="1" x14ac:dyDescent="0.25"/>
    <row r="687" s="21" customFormat="1" ht="30" customHeight="1" x14ac:dyDescent="0.25"/>
    <row r="688" s="21" customFormat="1" ht="30" customHeight="1" x14ac:dyDescent="0.25"/>
    <row r="689" s="21" customFormat="1" ht="30" customHeight="1" x14ac:dyDescent="0.25"/>
    <row r="690" s="21" customFormat="1" ht="30" customHeight="1" x14ac:dyDescent="0.25"/>
    <row r="691" s="21" customFormat="1" ht="30" customHeight="1" x14ac:dyDescent="0.25"/>
    <row r="692" s="21" customFormat="1" ht="30" customHeight="1" x14ac:dyDescent="0.25"/>
    <row r="693" s="21" customFormat="1" ht="30" customHeight="1" x14ac:dyDescent="0.25"/>
    <row r="694" s="21" customFormat="1" ht="30" customHeight="1" x14ac:dyDescent="0.25"/>
    <row r="695" s="21" customFormat="1" ht="30" customHeight="1" x14ac:dyDescent="0.25"/>
    <row r="696" s="21" customFormat="1" ht="30" customHeight="1" x14ac:dyDescent="0.25"/>
    <row r="697" s="21" customFormat="1" ht="30" customHeight="1" x14ac:dyDescent="0.25"/>
    <row r="698" s="21" customFormat="1" ht="30" customHeight="1" x14ac:dyDescent="0.25"/>
    <row r="699" s="21" customFormat="1" ht="30" customHeight="1" x14ac:dyDescent="0.25"/>
    <row r="700" s="21" customFormat="1" ht="30" customHeight="1" x14ac:dyDescent="0.25"/>
    <row r="701" s="21" customFormat="1" ht="30" customHeight="1" x14ac:dyDescent="0.25"/>
    <row r="702" s="21" customFormat="1" ht="30" customHeight="1" x14ac:dyDescent="0.25"/>
    <row r="703" s="21" customFormat="1" ht="30" customHeight="1" x14ac:dyDescent="0.25"/>
    <row r="704" s="21" customFormat="1" ht="30" customHeight="1" x14ac:dyDescent="0.25"/>
    <row r="705" s="21" customFormat="1" ht="30" customHeight="1" x14ac:dyDescent="0.25"/>
    <row r="706" s="21" customFormat="1" ht="30" customHeight="1" x14ac:dyDescent="0.25"/>
    <row r="707" s="21" customFormat="1" ht="30" customHeight="1" x14ac:dyDescent="0.25"/>
    <row r="708" s="21" customFormat="1" ht="30" customHeight="1" x14ac:dyDescent="0.25"/>
    <row r="709" s="21" customFormat="1" ht="30" customHeight="1" x14ac:dyDescent="0.25"/>
    <row r="710" s="21" customFormat="1" ht="30" customHeight="1" x14ac:dyDescent="0.25"/>
    <row r="711" s="21" customFormat="1" ht="30" customHeight="1" x14ac:dyDescent="0.25"/>
    <row r="712" s="21" customFormat="1" ht="30" customHeight="1" x14ac:dyDescent="0.25"/>
    <row r="713" s="21" customFormat="1" ht="30" customHeight="1" x14ac:dyDescent="0.25"/>
    <row r="714" s="21" customFormat="1" ht="30" customHeight="1" x14ac:dyDescent="0.25"/>
    <row r="715" s="21" customFormat="1" ht="30" customHeight="1" x14ac:dyDescent="0.25"/>
    <row r="716" s="21" customFormat="1" ht="30" customHeight="1" x14ac:dyDescent="0.25"/>
    <row r="717" s="21" customFormat="1" ht="30" customHeight="1" x14ac:dyDescent="0.25"/>
    <row r="718" s="21" customFormat="1" ht="30" customHeight="1" x14ac:dyDescent="0.25"/>
    <row r="719" s="21" customFormat="1" ht="30" customHeight="1" x14ac:dyDescent="0.25"/>
    <row r="720" s="21" customFormat="1" ht="30" customHeight="1" x14ac:dyDescent="0.25"/>
    <row r="721" s="21" customFormat="1" ht="30" customHeight="1" x14ac:dyDescent="0.25"/>
    <row r="722" s="21" customFormat="1" ht="30" customHeight="1" x14ac:dyDescent="0.25"/>
    <row r="723" s="21" customFormat="1" ht="30" customHeight="1" x14ac:dyDescent="0.25"/>
    <row r="724" s="21" customFormat="1" ht="30" customHeight="1" x14ac:dyDescent="0.25"/>
    <row r="725" s="21" customFormat="1" ht="30" customHeight="1" x14ac:dyDescent="0.25"/>
    <row r="726" s="21" customFormat="1" ht="30" customHeight="1" x14ac:dyDescent="0.25"/>
    <row r="727" s="21" customFormat="1" ht="30" customHeight="1" x14ac:dyDescent="0.25"/>
    <row r="728" s="21" customFormat="1" ht="30" customHeight="1" x14ac:dyDescent="0.25"/>
    <row r="729" s="21" customFormat="1" ht="30" customHeight="1" x14ac:dyDescent="0.25"/>
    <row r="730" s="21" customFormat="1" ht="30" customHeight="1" x14ac:dyDescent="0.25"/>
    <row r="731" s="21" customFormat="1" ht="30" customHeight="1" x14ac:dyDescent="0.25"/>
    <row r="732" s="21" customFormat="1" ht="30" customHeight="1" x14ac:dyDescent="0.25"/>
    <row r="733" s="21" customFormat="1" ht="30" customHeight="1" x14ac:dyDescent="0.25"/>
    <row r="734" s="21" customFormat="1" ht="30" customHeight="1" x14ac:dyDescent="0.25"/>
    <row r="735" s="21" customFormat="1" ht="30" customHeight="1" x14ac:dyDescent="0.25"/>
    <row r="736" s="21" customFormat="1" ht="30" customHeight="1" x14ac:dyDescent="0.25"/>
    <row r="737" s="21" customFormat="1" ht="30" customHeight="1" x14ac:dyDescent="0.25"/>
    <row r="738" s="21" customFormat="1" ht="30" customHeight="1" x14ac:dyDescent="0.25"/>
    <row r="739" s="21" customFormat="1" ht="30" customHeight="1" x14ac:dyDescent="0.25"/>
    <row r="740" s="21" customFormat="1" ht="30" customHeight="1" x14ac:dyDescent="0.25"/>
    <row r="741" s="21" customFormat="1" ht="30" customHeight="1" x14ac:dyDescent="0.25"/>
    <row r="742" s="21" customFormat="1" ht="30" customHeight="1" x14ac:dyDescent="0.25"/>
    <row r="743" s="21" customFormat="1" ht="30" customHeight="1" x14ac:dyDescent="0.25"/>
    <row r="744" s="21" customFormat="1" ht="30" customHeight="1" x14ac:dyDescent="0.25"/>
    <row r="745" s="21" customFormat="1" ht="30" customHeight="1" x14ac:dyDescent="0.25"/>
    <row r="746" s="21" customFormat="1" ht="30" customHeight="1" x14ac:dyDescent="0.25"/>
    <row r="747" s="21" customFormat="1" ht="30" customHeight="1" x14ac:dyDescent="0.25"/>
    <row r="748" s="21" customFormat="1" ht="30" customHeight="1" x14ac:dyDescent="0.25"/>
    <row r="749" s="21" customFormat="1" ht="30" customHeight="1" x14ac:dyDescent="0.25"/>
    <row r="750" s="21" customFormat="1" ht="30" customHeight="1" x14ac:dyDescent="0.25"/>
    <row r="751" s="21" customFormat="1" ht="30" customHeight="1" x14ac:dyDescent="0.25"/>
    <row r="752" s="21" customFormat="1" ht="30" customHeight="1" x14ac:dyDescent="0.25"/>
    <row r="753" s="21" customFormat="1" ht="30" customHeight="1" x14ac:dyDescent="0.25"/>
    <row r="754" s="21" customFormat="1" ht="30" customHeight="1" x14ac:dyDescent="0.25"/>
    <row r="755" s="21" customFormat="1" ht="30" customHeight="1" x14ac:dyDescent="0.25"/>
    <row r="756" s="21" customFormat="1" ht="30" customHeight="1" x14ac:dyDescent="0.25"/>
    <row r="757" s="21" customFormat="1" ht="30" customHeight="1" x14ac:dyDescent="0.25"/>
    <row r="758" s="21" customFormat="1" ht="30" customHeight="1" x14ac:dyDescent="0.25"/>
    <row r="759" s="21" customFormat="1" ht="30" customHeight="1" x14ac:dyDescent="0.25"/>
    <row r="760" s="21" customFormat="1" ht="30" customHeight="1" x14ac:dyDescent="0.25"/>
    <row r="761" s="21" customFormat="1" ht="30" customHeight="1" x14ac:dyDescent="0.25"/>
    <row r="762" s="21" customFormat="1" ht="30" customHeight="1" x14ac:dyDescent="0.25"/>
    <row r="763" s="21" customFormat="1" ht="30" customHeight="1" x14ac:dyDescent="0.25"/>
    <row r="764" s="21" customFormat="1" ht="30" customHeight="1" x14ac:dyDescent="0.25"/>
    <row r="765" s="21" customFormat="1" ht="30" customHeight="1" x14ac:dyDescent="0.25"/>
    <row r="766" s="21" customFormat="1" ht="30" customHeight="1" x14ac:dyDescent="0.25"/>
    <row r="767" s="21" customFormat="1" ht="30" customHeight="1" x14ac:dyDescent="0.25"/>
    <row r="768" s="21" customFormat="1" ht="30" customHeight="1" x14ac:dyDescent="0.25"/>
    <row r="769" s="21" customFormat="1" ht="30" customHeight="1" x14ac:dyDescent="0.25"/>
    <row r="770" s="21" customFormat="1" ht="30" customHeight="1" x14ac:dyDescent="0.25"/>
    <row r="771" s="21" customFormat="1" ht="30" customHeight="1" x14ac:dyDescent="0.25"/>
    <row r="772" s="21" customFormat="1" ht="30" customHeight="1" x14ac:dyDescent="0.25"/>
    <row r="773" s="21" customFormat="1" ht="30" customHeight="1" x14ac:dyDescent="0.25"/>
    <row r="774" s="21" customFormat="1" ht="30" customHeight="1" x14ac:dyDescent="0.25"/>
    <row r="775" s="21" customFormat="1" ht="30" customHeight="1" x14ac:dyDescent="0.25"/>
    <row r="776" s="21" customFormat="1" ht="30" customHeight="1" x14ac:dyDescent="0.25"/>
    <row r="777" s="21" customFormat="1" ht="30" customHeight="1" x14ac:dyDescent="0.25"/>
    <row r="778" s="21" customFormat="1" ht="30" customHeight="1" x14ac:dyDescent="0.25"/>
    <row r="779" s="21" customFormat="1" ht="30" customHeight="1" x14ac:dyDescent="0.25"/>
    <row r="780" s="21" customFormat="1" ht="30" customHeight="1" x14ac:dyDescent="0.25"/>
    <row r="781" s="21" customFormat="1" ht="30" customHeight="1" x14ac:dyDescent="0.25"/>
    <row r="782" s="21" customFormat="1" ht="30" customHeight="1" x14ac:dyDescent="0.25"/>
    <row r="783" s="21" customFormat="1" ht="30" customHeight="1" x14ac:dyDescent="0.25"/>
    <row r="784" s="21" customFormat="1" ht="30" customHeight="1" x14ac:dyDescent="0.25"/>
    <row r="785" s="21" customFormat="1" ht="30" customHeight="1" x14ac:dyDescent="0.25"/>
    <row r="786" s="21" customFormat="1" ht="30" customHeight="1" x14ac:dyDescent="0.25"/>
    <row r="787" s="21" customFormat="1" ht="30" customHeight="1" x14ac:dyDescent="0.25"/>
    <row r="788" s="21" customFormat="1" ht="30" customHeight="1" x14ac:dyDescent="0.25"/>
    <row r="789" s="21" customFormat="1" ht="30" customHeight="1" x14ac:dyDescent="0.25"/>
    <row r="790" s="21" customFormat="1" ht="30" customHeight="1" x14ac:dyDescent="0.25"/>
    <row r="791" s="21" customFormat="1" ht="30" customHeight="1" x14ac:dyDescent="0.25"/>
    <row r="792" s="21" customFormat="1" ht="30" customHeight="1" x14ac:dyDescent="0.25"/>
    <row r="793" s="21" customFormat="1" ht="30" customHeight="1" x14ac:dyDescent="0.25"/>
    <row r="794" s="21" customFormat="1" ht="30" customHeight="1" x14ac:dyDescent="0.25"/>
    <row r="795" s="21" customFormat="1" ht="30" customHeight="1" x14ac:dyDescent="0.25"/>
    <row r="796" s="21" customFormat="1" ht="30" customHeight="1" x14ac:dyDescent="0.25"/>
    <row r="797" s="21" customFormat="1" ht="30" customHeight="1" x14ac:dyDescent="0.25"/>
    <row r="798" s="21" customFormat="1" ht="30" customHeight="1" x14ac:dyDescent="0.25"/>
    <row r="799" s="21" customFormat="1" ht="30" customHeight="1" x14ac:dyDescent="0.25"/>
    <row r="800" s="21" customFormat="1" ht="30" customHeight="1" x14ac:dyDescent="0.25"/>
    <row r="801" s="21" customFormat="1" ht="30" customHeight="1" x14ac:dyDescent="0.25"/>
    <row r="802" s="21" customFormat="1" ht="30" customHeight="1" x14ac:dyDescent="0.25"/>
    <row r="803" s="21" customFormat="1" ht="30" customHeight="1" x14ac:dyDescent="0.25"/>
    <row r="804" s="21" customFormat="1" ht="30" customHeight="1" x14ac:dyDescent="0.25"/>
    <row r="805" s="21" customFormat="1" ht="30" customHeight="1" x14ac:dyDescent="0.25"/>
    <row r="806" s="21" customFormat="1" ht="30" customHeight="1" x14ac:dyDescent="0.25"/>
    <row r="807" s="21" customFormat="1" ht="30" customHeight="1" x14ac:dyDescent="0.25"/>
    <row r="808" s="21" customFormat="1" ht="30" customHeight="1" x14ac:dyDescent="0.25"/>
    <row r="809" s="21" customFormat="1" ht="30" customHeight="1" x14ac:dyDescent="0.25"/>
    <row r="810" s="21" customFormat="1" ht="30" customHeight="1" x14ac:dyDescent="0.25"/>
    <row r="811" s="21" customFormat="1" ht="30" customHeight="1" x14ac:dyDescent="0.25"/>
    <row r="812" s="21" customFormat="1" ht="30" customHeight="1" x14ac:dyDescent="0.25"/>
    <row r="813" s="21" customFormat="1" ht="30" customHeight="1" x14ac:dyDescent="0.25"/>
    <row r="814" s="21" customFormat="1" ht="30" customHeight="1" x14ac:dyDescent="0.25"/>
    <row r="815" s="21" customFormat="1" ht="30" customHeight="1" x14ac:dyDescent="0.25"/>
    <row r="816" s="21" customFormat="1" ht="30" customHeight="1" x14ac:dyDescent="0.25"/>
    <row r="817" s="21" customFormat="1" ht="30" customHeight="1" x14ac:dyDescent="0.25"/>
    <row r="818" s="21" customFormat="1" ht="30" customHeight="1" x14ac:dyDescent="0.25"/>
    <row r="819" s="21" customFormat="1" ht="30" customHeight="1" x14ac:dyDescent="0.25"/>
    <row r="820" s="21" customFormat="1" ht="30" customHeight="1" x14ac:dyDescent="0.25"/>
    <row r="821" s="21" customFormat="1" ht="30" customHeight="1" x14ac:dyDescent="0.25"/>
    <row r="822" s="21" customFormat="1" ht="30" customHeight="1" x14ac:dyDescent="0.25"/>
    <row r="823" s="21" customFormat="1" ht="30" customHeight="1" x14ac:dyDescent="0.25"/>
    <row r="824" s="21" customFormat="1" ht="30" customHeight="1" x14ac:dyDescent="0.25"/>
    <row r="825" s="21" customFormat="1" ht="30" customHeight="1" x14ac:dyDescent="0.25"/>
    <row r="826" s="21" customFormat="1" ht="30" customHeight="1" x14ac:dyDescent="0.25"/>
    <row r="827" s="21" customFormat="1" ht="30" customHeight="1" x14ac:dyDescent="0.25"/>
    <row r="828" s="21" customFormat="1" ht="30" customHeight="1" x14ac:dyDescent="0.25"/>
    <row r="829" s="21" customFormat="1" ht="30" customHeight="1" x14ac:dyDescent="0.25"/>
    <row r="830" s="21" customFormat="1" ht="30" customHeight="1" x14ac:dyDescent="0.25"/>
    <row r="831" s="21" customFormat="1" ht="30" customHeight="1" x14ac:dyDescent="0.25"/>
    <row r="832" s="21" customFormat="1" ht="30" customHeight="1" x14ac:dyDescent="0.25"/>
    <row r="833" s="21" customFormat="1" ht="30" customHeight="1" x14ac:dyDescent="0.25"/>
    <row r="834" s="21" customFormat="1" ht="30" customHeight="1" x14ac:dyDescent="0.25"/>
    <row r="835" s="21" customFormat="1" ht="30" customHeight="1" x14ac:dyDescent="0.25"/>
    <row r="836" s="21" customFormat="1" ht="30" customHeight="1" x14ac:dyDescent="0.25"/>
    <row r="837" s="21" customFormat="1" ht="30" customHeight="1" x14ac:dyDescent="0.25"/>
    <row r="838" s="21" customFormat="1" ht="30" customHeight="1" x14ac:dyDescent="0.25"/>
    <row r="839" s="21" customFormat="1" ht="30" customHeight="1" x14ac:dyDescent="0.25"/>
    <row r="840" s="21" customFormat="1" ht="30" customHeight="1" x14ac:dyDescent="0.25"/>
    <row r="841" s="21" customFormat="1" ht="30" customHeight="1" x14ac:dyDescent="0.25"/>
    <row r="842" s="21" customFormat="1" ht="30" customHeight="1" x14ac:dyDescent="0.25"/>
    <row r="843" s="21" customFormat="1" ht="30" customHeight="1" x14ac:dyDescent="0.25"/>
    <row r="844" s="21" customFormat="1" ht="30" customHeight="1" x14ac:dyDescent="0.25"/>
    <row r="845" s="21" customFormat="1" ht="30" customHeight="1" x14ac:dyDescent="0.25"/>
    <row r="846" s="21" customFormat="1" ht="30" customHeight="1" x14ac:dyDescent="0.25"/>
    <row r="847" s="21" customFormat="1" ht="30" customHeight="1" x14ac:dyDescent="0.25"/>
    <row r="848" s="21" customFormat="1" ht="30" customHeight="1" x14ac:dyDescent="0.25"/>
    <row r="849" s="21" customFormat="1" ht="30" customHeight="1" x14ac:dyDescent="0.25"/>
    <row r="850" s="21" customFormat="1" ht="30" customHeight="1" x14ac:dyDescent="0.25"/>
    <row r="851" s="21" customFormat="1" ht="30" customHeight="1" x14ac:dyDescent="0.25"/>
    <row r="852" s="21" customFormat="1" ht="30" customHeight="1" x14ac:dyDescent="0.25"/>
    <row r="853" s="21" customFormat="1" ht="30" customHeight="1" x14ac:dyDescent="0.25"/>
    <row r="854" s="21" customFormat="1" ht="30" customHeight="1" x14ac:dyDescent="0.25"/>
    <row r="855" s="21" customFormat="1" ht="30" customHeight="1" x14ac:dyDescent="0.25"/>
    <row r="856" s="21" customFormat="1" ht="30" customHeight="1" x14ac:dyDescent="0.25"/>
    <row r="857" s="21" customFormat="1" ht="30" customHeight="1" x14ac:dyDescent="0.25"/>
    <row r="858" s="21" customFormat="1" ht="30" customHeight="1" x14ac:dyDescent="0.25"/>
    <row r="859" s="21" customFormat="1" ht="30" customHeight="1" x14ac:dyDescent="0.25"/>
    <row r="860" s="21" customFormat="1" ht="30" customHeight="1" x14ac:dyDescent="0.25"/>
    <row r="861" s="21" customFormat="1" ht="30" customHeight="1" x14ac:dyDescent="0.25"/>
    <row r="862" s="21" customFormat="1" ht="30" customHeight="1" x14ac:dyDescent="0.25"/>
    <row r="863" s="21" customFormat="1" ht="30" customHeight="1" x14ac:dyDescent="0.25"/>
    <row r="864" s="21" customFormat="1" ht="30" customHeight="1" x14ac:dyDescent="0.25"/>
    <row r="865" s="21" customFormat="1" ht="30" customHeight="1" x14ac:dyDescent="0.25"/>
    <row r="866" s="21" customFormat="1" ht="30" customHeight="1" x14ac:dyDescent="0.25"/>
    <row r="867" s="21" customFormat="1" ht="30" customHeight="1" x14ac:dyDescent="0.25"/>
    <row r="868" s="21" customFormat="1" ht="30" customHeight="1" x14ac:dyDescent="0.25"/>
    <row r="869" s="21" customFormat="1" ht="30" customHeight="1" x14ac:dyDescent="0.25"/>
    <row r="870" s="21" customFormat="1" ht="30" customHeight="1" x14ac:dyDescent="0.25"/>
    <row r="871" s="21" customFormat="1" ht="30" customHeight="1" x14ac:dyDescent="0.25"/>
    <row r="872" s="21" customFormat="1" ht="30" customHeight="1" x14ac:dyDescent="0.25"/>
    <row r="873" s="21" customFormat="1" ht="30" customHeight="1" x14ac:dyDescent="0.25"/>
    <row r="874" s="21" customFormat="1" ht="30" customHeight="1" x14ac:dyDescent="0.25"/>
    <row r="875" s="21" customFormat="1" ht="30" customHeight="1" x14ac:dyDescent="0.25"/>
    <row r="876" s="21" customFormat="1" ht="30" customHeight="1" x14ac:dyDescent="0.25"/>
    <row r="877" s="21" customFormat="1" ht="30" customHeight="1" x14ac:dyDescent="0.25"/>
    <row r="878" s="21" customFormat="1" ht="30" customHeight="1" x14ac:dyDescent="0.25"/>
    <row r="879" s="21" customFormat="1" ht="30" customHeight="1" x14ac:dyDescent="0.25"/>
    <row r="880" s="21" customFormat="1" ht="30" customHeight="1" x14ac:dyDescent="0.25"/>
    <row r="881" s="21" customFormat="1" ht="30" customHeight="1" x14ac:dyDescent="0.25"/>
    <row r="882" s="21" customFormat="1" ht="30" customHeight="1" x14ac:dyDescent="0.25"/>
    <row r="883" s="21" customFormat="1" ht="30" customHeight="1" x14ac:dyDescent="0.25"/>
    <row r="884" s="21" customFormat="1" ht="30" customHeight="1" x14ac:dyDescent="0.25"/>
    <row r="885" s="21" customFormat="1" ht="30" customHeight="1" x14ac:dyDescent="0.25"/>
    <row r="886" s="21" customFormat="1" ht="30" customHeight="1" x14ac:dyDescent="0.25"/>
    <row r="887" s="21" customFormat="1" ht="30" customHeight="1" x14ac:dyDescent="0.25"/>
    <row r="888" s="21" customFormat="1" ht="30" customHeight="1" x14ac:dyDescent="0.25"/>
    <row r="889" s="21" customFormat="1" ht="30" customHeight="1" x14ac:dyDescent="0.25"/>
    <row r="890" s="21" customFormat="1" ht="30" customHeight="1" x14ac:dyDescent="0.25"/>
    <row r="891" s="21" customFormat="1" ht="30" customHeight="1" x14ac:dyDescent="0.25"/>
    <row r="892" s="21" customFormat="1" ht="30" customHeight="1" x14ac:dyDescent="0.25"/>
    <row r="893" s="21" customFormat="1" ht="30" customHeight="1" x14ac:dyDescent="0.25"/>
    <row r="894" s="21" customFormat="1" ht="30" customHeight="1" x14ac:dyDescent="0.25"/>
    <row r="895" s="21" customFormat="1" ht="30" customHeight="1" x14ac:dyDescent="0.25"/>
    <row r="896" s="21" customFormat="1" ht="30" customHeight="1" x14ac:dyDescent="0.25"/>
    <row r="897" s="21" customFormat="1" ht="30" customHeight="1" x14ac:dyDescent="0.25"/>
    <row r="898" s="21" customFormat="1" ht="30" customHeight="1" x14ac:dyDescent="0.25"/>
    <row r="899" s="21" customFormat="1" ht="30" customHeight="1" x14ac:dyDescent="0.25"/>
    <row r="900" s="21" customFormat="1" ht="30" customHeight="1" x14ac:dyDescent="0.25"/>
    <row r="901" s="21" customFormat="1" ht="30" customHeight="1" x14ac:dyDescent="0.25"/>
    <row r="902" s="21" customFormat="1" ht="30" customHeight="1" x14ac:dyDescent="0.25"/>
    <row r="903" s="21" customFormat="1" ht="30" customHeight="1" x14ac:dyDescent="0.25"/>
    <row r="904" s="21" customFormat="1" ht="30" customHeight="1" x14ac:dyDescent="0.25"/>
    <row r="905" s="21" customFormat="1" ht="30" customHeight="1" x14ac:dyDescent="0.25"/>
    <row r="906" s="21" customFormat="1" ht="30" customHeight="1" x14ac:dyDescent="0.25"/>
    <row r="907" s="21" customFormat="1" ht="30" customHeight="1" x14ac:dyDescent="0.25"/>
    <row r="908" s="21" customFormat="1" ht="30" customHeight="1" x14ac:dyDescent="0.25"/>
    <row r="909" s="21" customFormat="1" ht="30" customHeight="1" x14ac:dyDescent="0.25"/>
    <row r="910" s="21" customFormat="1" ht="30" customHeight="1" x14ac:dyDescent="0.25"/>
    <row r="911" s="21" customFormat="1" ht="30" customHeight="1" x14ac:dyDescent="0.25"/>
    <row r="912" s="21" customFormat="1" ht="30" customHeight="1" x14ac:dyDescent="0.25"/>
    <row r="913" s="21" customFormat="1" ht="30" customHeight="1" x14ac:dyDescent="0.25"/>
    <row r="914" s="21" customFormat="1" ht="30" customHeight="1" x14ac:dyDescent="0.25"/>
    <row r="915" s="21" customFormat="1" ht="30" customHeight="1" x14ac:dyDescent="0.25"/>
    <row r="916" s="21" customFormat="1" ht="30" customHeight="1" x14ac:dyDescent="0.25"/>
    <row r="917" s="21" customFormat="1" ht="30" customHeight="1" x14ac:dyDescent="0.25"/>
    <row r="918" s="21" customFormat="1" ht="30" customHeight="1" x14ac:dyDescent="0.25"/>
    <row r="919" s="21" customFormat="1" ht="30" customHeight="1" x14ac:dyDescent="0.25"/>
    <row r="920" s="21" customFormat="1" ht="30" customHeight="1" x14ac:dyDescent="0.25"/>
    <row r="921" s="21" customFormat="1" ht="30" customHeight="1" x14ac:dyDescent="0.25"/>
    <row r="922" s="21" customFormat="1" ht="30" customHeight="1" x14ac:dyDescent="0.25"/>
    <row r="923" s="21" customFormat="1" ht="30" customHeight="1" x14ac:dyDescent="0.25"/>
    <row r="924" s="21" customFormat="1" ht="30" customHeight="1" x14ac:dyDescent="0.25"/>
    <row r="925" s="21" customFormat="1" ht="30" customHeight="1" x14ac:dyDescent="0.25"/>
    <row r="926" s="21" customFormat="1" ht="30" customHeight="1" x14ac:dyDescent="0.25"/>
    <row r="927" s="21" customFormat="1" ht="30" customHeight="1" x14ac:dyDescent="0.25"/>
    <row r="928" s="21" customFormat="1" ht="30" customHeight="1" x14ac:dyDescent="0.25"/>
    <row r="929" s="21" customFormat="1" ht="30" customHeight="1" x14ac:dyDescent="0.25"/>
    <row r="930" s="21" customFormat="1" ht="30" customHeight="1" x14ac:dyDescent="0.25"/>
    <row r="931" s="21" customFormat="1" ht="30" customHeight="1" x14ac:dyDescent="0.25"/>
    <row r="932" s="21" customFormat="1" ht="30" customHeight="1" x14ac:dyDescent="0.25"/>
    <row r="933" s="21" customFormat="1" ht="30" customHeight="1" x14ac:dyDescent="0.25"/>
    <row r="934" s="21" customFormat="1" ht="30" customHeight="1" x14ac:dyDescent="0.25"/>
    <row r="935" s="21" customFormat="1" ht="30" customHeight="1" x14ac:dyDescent="0.25"/>
    <row r="936" s="21" customFormat="1" ht="30" customHeight="1" x14ac:dyDescent="0.25"/>
    <row r="937" s="21" customFormat="1" ht="30" customHeight="1" x14ac:dyDescent="0.25"/>
    <row r="938" s="21" customFormat="1" ht="30" customHeight="1" x14ac:dyDescent="0.25"/>
    <row r="939" s="21" customFormat="1" ht="30" customHeight="1" x14ac:dyDescent="0.25"/>
    <row r="940" s="21" customFormat="1" ht="30" customHeight="1" x14ac:dyDescent="0.25"/>
    <row r="941" s="21" customFormat="1" ht="30" customHeight="1" x14ac:dyDescent="0.25"/>
    <row r="942" s="21" customFormat="1" ht="30" customHeight="1" x14ac:dyDescent="0.25"/>
    <row r="943" s="21" customFormat="1" ht="30" customHeight="1" x14ac:dyDescent="0.25"/>
    <row r="944" s="21" customFormat="1" ht="30" customHeight="1" x14ac:dyDescent="0.25"/>
    <row r="945" s="21" customFormat="1" ht="30" customHeight="1" x14ac:dyDescent="0.25"/>
    <row r="946" s="21" customFormat="1" ht="30" customHeight="1" x14ac:dyDescent="0.25"/>
    <row r="947" s="21" customFormat="1" ht="30" customHeight="1" x14ac:dyDescent="0.25"/>
    <row r="948" s="21" customFormat="1" ht="30" customHeight="1" x14ac:dyDescent="0.25"/>
    <row r="949" s="21" customFormat="1" ht="30" customHeight="1" x14ac:dyDescent="0.25"/>
    <row r="950" s="21" customFormat="1" ht="30" customHeight="1" x14ac:dyDescent="0.25"/>
    <row r="951" s="21" customFormat="1" ht="30" customHeight="1" x14ac:dyDescent="0.25"/>
    <row r="952" s="21" customFormat="1" ht="30" customHeight="1" x14ac:dyDescent="0.25"/>
    <row r="953" s="21" customFormat="1" ht="30" customHeight="1" x14ac:dyDescent="0.25"/>
    <row r="954" s="21" customFormat="1" ht="30" customHeight="1" x14ac:dyDescent="0.25"/>
    <row r="955" s="21" customFormat="1" ht="30" customHeight="1" x14ac:dyDescent="0.25"/>
    <row r="956" s="21" customFormat="1" ht="30" customHeight="1" x14ac:dyDescent="0.25"/>
    <row r="957" s="21" customFormat="1" ht="30" customHeight="1" x14ac:dyDescent="0.25"/>
    <row r="958" s="21" customFormat="1" ht="30" customHeight="1" x14ac:dyDescent="0.25"/>
    <row r="959" s="21" customFormat="1" ht="30" customHeight="1" x14ac:dyDescent="0.25"/>
    <row r="960" s="21" customFormat="1" ht="30" customHeight="1" x14ac:dyDescent="0.25"/>
    <row r="961" s="21" customFormat="1" ht="30" customHeight="1" x14ac:dyDescent="0.25"/>
    <row r="962" s="21" customFormat="1" ht="30" customHeight="1" x14ac:dyDescent="0.25"/>
    <row r="963" s="21" customFormat="1" ht="30" customHeight="1" x14ac:dyDescent="0.25"/>
    <row r="964" s="21" customFormat="1" ht="30" customHeight="1" x14ac:dyDescent="0.25"/>
    <row r="965" s="21" customFormat="1" ht="30" customHeight="1" x14ac:dyDescent="0.25"/>
    <row r="966" s="21" customFormat="1" ht="30" customHeight="1" x14ac:dyDescent="0.25"/>
    <row r="967" s="21" customFormat="1" ht="30" customHeight="1" x14ac:dyDescent="0.25"/>
    <row r="968" s="21" customFormat="1" ht="30" customHeight="1" x14ac:dyDescent="0.25"/>
    <row r="969" s="21" customFormat="1" ht="30" customHeight="1" x14ac:dyDescent="0.25"/>
    <row r="970" s="21" customFormat="1" ht="30" customHeight="1" x14ac:dyDescent="0.25"/>
    <row r="971" s="21" customFormat="1" ht="30" customHeight="1" x14ac:dyDescent="0.25"/>
    <row r="972" s="21" customFormat="1" ht="30" customHeight="1" x14ac:dyDescent="0.25"/>
    <row r="973" s="21" customFormat="1" ht="30" customHeight="1" x14ac:dyDescent="0.25"/>
    <row r="974" s="21" customFormat="1" ht="30" customHeight="1" x14ac:dyDescent="0.25"/>
    <row r="975" s="21" customFormat="1" ht="30" customHeight="1" x14ac:dyDescent="0.25"/>
    <row r="976" s="21" customFormat="1" ht="30" customHeight="1" x14ac:dyDescent="0.25"/>
    <row r="977" s="21" customFormat="1" ht="30" customHeight="1" x14ac:dyDescent="0.25"/>
    <row r="978" s="21" customFormat="1" ht="30" customHeight="1" x14ac:dyDescent="0.25"/>
    <row r="979" s="21" customFormat="1" ht="30" customHeight="1" x14ac:dyDescent="0.25"/>
    <row r="980" s="21" customFormat="1" ht="30" customHeight="1" x14ac:dyDescent="0.25"/>
    <row r="981" s="21" customFormat="1" ht="30" customHeight="1" x14ac:dyDescent="0.25"/>
    <row r="982" s="21" customFormat="1" ht="30" customHeight="1" x14ac:dyDescent="0.25"/>
    <row r="983" s="21" customFormat="1" ht="30" customHeight="1" x14ac:dyDescent="0.25"/>
    <row r="984" s="21" customFormat="1" ht="30" customHeight="1" x14ac:dyDescent="0.25"/>
    <row r="985" s="21" customFormat="1" ht="30" customHeight="1" x14ac:dyDescent="0.25"/>
    <row r="986" s="21" customFormat="1" ht="30" customHeight="1" x14ac:dyDescent="0.25"/>
    <row r="987" s="21" customFormat="1" ht="30" customHeight="1" x14ac:dyDescent="0.25"/>
    <row r="988" s="21" customFormat="1" ht="30" customHeight="1" x14ac:dyDescent="0.25"/>
    <row r="989" s="21" customFormat="1" ht="30" customHeight="1" x14ac:dyDescent="0.25"/>
    <row r="990" s="21" customFormat="1" ht="30" customHeight="1" x14ac:dyDescent="0.25"/>
    <row r="991" s="21" customFormat="1" ht="30" customHeight="1" x14ac:dyDescent="0.25"/>
    <row r="992" s="21" customFormat="1" ht="30" customHeight="1" x14ac:dyDescent="0.25"/>
    <row r="993" s="21" customFormat="1" ht="30" customHeight="1" x14ac:dyDescent="0.25"/>
    <row r="994" s="21" customFormat="1" ht="30" customHeight="1" x14ac:dyDescent="0.25"/>
    <row r="995" s="21" customFormat="1" ht="30" customHeight="1" x14ac:dyDescent="0.25"/>
    <row r="996" s="21" customFormat="1" ht="30" customHeight="1" x14ac:dyDescent="0.25"/>
    <row r="997" s="21" customFormat="1" ht="30" customHeight="1" x14ac:dyDescent="0.25"/>
    <row r="998" s="21" customFormat="1" ht="30" customHeight="1" x14ac:dyDescent="0.25"/>
    <row r="999" s="21" customFormat="1" ht="30" customHeight="1" x14ac:dyDescent="0.25"/>
    <row r="1000" s="21" customFormat="1" ht="30" customHeight="1" x14ac:dyDescent="0.25"/>
  </sheetData>
  <mergeCells count="4">
    <mergeCell ref="A1:F1"/>
    <mergeCell ref="A3:F3"/>
    <mergeCell ref="A17:F17"/>
    <mergeCell ref="A30:H30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00"/>
  <sheetViews>
    <sheetView topLeftCell="A24" workbookViewId="0">
      <selection activeCell="A28" sqref="A28"/>
    </sheetView>
  </sheetViews>
  <sheetFormatPr defaultColWidth="14.453125" defaultRowHeight="30" customHeight="1" x14ac:dyDescent="0.35"/>
  <cols>
    <col min="1" max="1" width="53.54296875" style="11" bestFit="1" customWidth="1"/>
    <col min="2" max="4" width="8.7265625" style="11" customWidth="1"/>
    <col min="5" max="5" width="7.7265625" style="11" customWidth="1"/>
    <col min="6" max="7" width="8.7265625" style="11" hidden="1" customWidth="1"/>
    <col min="8" max="8" width="35.453125" style="11" bestFit="1" customWidth="1"/>
    <col min="9" max="9" width="47.54296875" style="11" bestFit="1" customWidth="1"/>
    <col min="10" max="11" width="8.7265625" style="11" customWidth="1"/>
    <col min="12" max="12" width="59.81640625" style="11" bestFit="1" customWidth="1"/>
    <col min="13" max="16384" width="14.453125" style="11"/>
  </cols>
  <sheetData>
    <row r="1" spans="1:12" ht="30" customHeight="1" x14ac:dyDescent="0.35">
      <c r="A1" s="23" t="s">
        <v>374</v>
      </c>
      <c r="H1" s="174" t="s">
        <v>375</v>
      </c>
      <c r="I1" s="175"/>
      <c r="L1" s="24" t="s">
        <v>376</v>
      </c>
    </row>
    <row r="2" spans="1:12" ht="30" customHeight="1" x14ac:dyDescent="0.35">
      <c r="A2" s="25" t="s">
        <v>343</v>
      </c>
      <c r="H2" s="26" t="s">
        <v>377</v>
      </c>
      <c r="I2" s="19" t="s">
        <v>378</v>
      </c>
      <c r="L2" s="27" t="s">
        <v>49</v>
      </c>
    </row>
    <row r="3" spans="1:12" ht="30" customHeight="1" x14ac:dyDescent="0.35">
      <c r="A3" s="28" t="s">
        <v>344</v>
      </c>
      <c r="H3" s="176" t="s">
        <v>370</v>
      </c>
      <c r="I3" s="29" t="s">
        <v>49</v>
      </c>
      <c r="L3" s="30" t="s">
        <v>60</v>
      </c>
    </row>
    <row r="4" spans="1:12" ht="30" customHeight="1" x14ac:dyDescent="0.35">
      <c r="A4" s="25" t="s">
        <v>323</v>
      </c>
      <c r="H4" s="177"/>
      <c r="I4" s="31" t="s">
        <v>60</v>
      </c>
      <c r="L4" s="30" t="s">
        <v>87</v>
      </c>
    </row>
    <row r="5" spans="1:12" ht="30" customHeight="1" x14ac:dyDescent="0.35">
      <c r="A5" s="150" t="s">
        <v>275</v>
      </c>
      <c r="H5" s="178"/>
      <c r="I5" s="32" t="s">
        <v>87</v>
      </c>
      <c r="L5" s="30" t="s">
        <v>82</v>
      </c>
    </row>
    <row r="6" spans="1:12" ht="30" customHeight="1" x14ac:dyDescent="0.35">
      <c r="A6" s="25" t="s">
        <v>250</v>
      </c>
      <c r="H6" s="176" t="s">
        <v>379</v>
      </c>
      <c r="I6" s="31" t="s">
        <v>82</v>
      </c>
      <c r="L6" s="30" t="s">
        <v>45</v>
      </c>
    </row>
    <row r="7" spans="1:12" ht="30" customHeight="1" x14ac:dyDescent="0.35">
      <c r="A7" s="25" t="s">
        <v>298</v>
      </c>
      <c r="H7" s="177"/>
      <c r="I7" s="31" t="s">
        <v>45</v>
      </c>
      <c r="L7" s="30" t="s">
        <v>53</v>
      </c>
    </row>
    <row r="8" spans="1:12" ht="30" customHeight="1" x14ac:dyDescent="0.35">
      <c r="A8" s="25" t="s">
        <v>353</v>
      </c>
      <c r="H8" s="178"/>
      <c r="I8" s="31" t="s">
        <v>53</v>
      </c>
      <c r="L8" s="30" t="s">
        <v>41</v>
      </c>
    </row>
    <row r="9" spans="1:12" ht="30" customHeight="1" x14ac:dyDescent="0.35">
      <c r="A9" s="25" t="s">
        <v>354</v>
      </c>
      <c r="H9" s="176" t="s">
        <v>380</v>
      </c>
      <c r="I9" s="31" t="s">
        <v>41</v>
      </c>
      <c r="L9" s="30" t="s">
        <v>65</v>
      </c>
    </row>
    <row r="10" spans="1:12" ht="30" customHeight="1" x14ac:dyDescent="0.35">
      <c r="A10" s="25" t="s">
        <v>381</v>
      </c>
      <c r="H10" s="177"/>
      <c r="I10" s="31" t="s">
        <v>65</v>
      </c>
      <c r="L10" s="30" t="s">
        <v>373</v>
      </c>
    </row>
    <row r="11" spans="1:12" ht="30" customHeight="1" x14ac:dyDescent="0.35">
      <c r="H11" s="178"/>
      <c r="I11" s="31" t="s">
        <v>373</v>
      </c>
      <c r="L11" s="30" t="s">
        <v>72</v>
      </c>
    </row>
    <row r="12" spans="1:12" ht="30" customHeight="1" x14ac:dyDescent="0.35">
      <c r="A12" s="23" t="s">
        <v>382</v>
      </c>
      <c r="H12" s="176" t="s">
        <v>372</v>
      </c>
      <c r="I12" s="31" t="s">
        <v>383</v>
      </c>
      <c r="L12" s="30" t="s">
        <v>68</v>
      </c>
    </row>
    <row r="13" spans="1:12" ht="30" customHeight="1" x14ac:dyDescent="0.35">
      <c r="A13" s="25" t="s">
        <v>281</v>
      </c>
      <c r="H13" s="178"/>
      <c r="I13" s="31" t="s">
        <v>68</v>
      </c>
      <c r="L13" s="30" t="s">
        <v>91</v>
      </c>
    </row>
    <row r="14" spans="1:12" ht="30" customHeight="1" x14ac:dyDescent="0.35">
      <c r="A14" s="25" t="s">
        <v>272</v>
      </c>
    </row>
    <row r="15" spans="1:12" ht="30" customHeight="1" x14ac:dyDescent="0.35">
      <c r="A15" s="25" t="s">
        <v>346</v>
      </c>
    </row>
    <row r="16" spans="1:12" ht="30" customHeight="1" x14ac:dyDescent="0.35">
      <c r="A16" s="25" t="s">
        <v>348</v>
      </c>
    </row>
    <row r="17" spans="1:12" ht="30" customHeight="1" x14ac:dyDescent="0.35">
      <c r="A17" s="33" t="s">
        <v>349</v>
      </c>
      <c r="H17" s="174" t="s">
        <v>384</v>
      </c>
      <c r="I17" s="175"/>
    </row>
    <row r="18" spans="1:12" ht="30" customHeight="1" x14ac:dyDescent="0.35">
      <c r="A18" s="25" t="s">
        <v>351</v>
      </c>
      <c r="H18" s="23" t="s">
        <v>377</v>
      </c>
      <c r="I18" s="19" t="s">
        <v>385</v>
      </c>
    </row>
    <row r="19" spans="1:12" ht="30" customHeight="1" x14ac:dyDescent="0.35">
      <c r="A19" s="25" t="s">
        <v>381</v>
      </c>
      <c r="H19" s="179" t="s">
        <v>386</v>
      </c>
      <c r="I19" s="19" t="s">
        <v>145</v>
      </c>
      <c r="L19" s="30" t="s">
        <v>145</v>
      </c>
    </row>
    <row r="20" spans="1:12" ht="30" customHeight="1" x14ac:dyDescent="0.35">
      <c r="H20" s="177"/>
      <c r="I20" s="19" t="s">
        <v>358</v>
      </c>
      <c r="L20" s="30" t="s">
        <v>358</v>
      </c>
    </row>
    <row r="21" spans="1:12" ht="30" customHeight="1" x14ac:dyDescent="0.35">
      <c r="H21" s="178"/>
      <c r="I21" s="19" t="s">
        <v>177</v>
      </c>
      <c r="L21" s="30" t="s">
        <v>177</v>
      </c>
    </row>
    <row r="22" spans="1:12" ht="30" customHeight="1" x14ac:dyDescent="0.35">
      <c r="H22" s="179" t="s">
        <v>387</v>
      </c>
      <c r="I22" s="19" t="s">
        <v>186</v>
      </c>
      <c r="L22" s="30" t="s">
        <v>186</v>
      </c>
    </row>
    <row r="23" spans="1:12" ht="30" customHeight="1" x14ac:dyDescent="0.35">
      <c r="H23" s="177"/>
      <c r="I23" s="19" t="s">
        <v>362</v>
      </c>
      <c r="L23" s="30" t="s">
        <v>362</v>
      </c>
    </row>
    <row r="24" spans="1:12" ht="30" customHeight="1" x14ac:dyDescent="0.35">
      <c r="A24" s="23" t="s">
        <v>388</v>
      </c>
      <c r="H24" s="178"/>
      <c r="I24" s="19" t="s">
        <v>365</v>
      </c>
      <c r="L24" s="30" t="s">
        <v>365</v>
      </c>
    </row>
    <row r="25" spans="1:12" ht="30" customHeight="1" x14ac:dyDescent="0.35">
      <c r="A25" s="25" t="s">
        <v>243</v>
      </c>
      <c r="H25" s="179" t="s">
        <v>389</v>
      </c>
      <c r="I25" s="19" t="s">
        <v>368</v>
      </c>
      <c r="L25" s="30" t="s">
        <v>368</v>
      </c>
    </row>
    <row r="26" spans="1:12" ht="30" customHeight="1" x14ac:dyDescent="0.35">
      <c r="A26" s="25" t="s">
        <v>345</v>
      </c>
      <c r="H26" s="177"/>
      <c r="I26" s="19"/>
    </row>
    <row r="27" spans="1:12" ht="30" customHeight="1" x14ac:dyDescent="0.35">
      <c r="A27" s="25" t="s">
        <v>347</v>
      </c>
      <c r="H27" s="178"/>
      <c r="I27" s="19"/>
    </row>
    <row r="28" spans="1:12" ht="30" customHeight="1" x14ac:dyDescent="0.35">
      <c r="A28" s="33" t="s">
        <v>240</v>
      </c>
      <c r="H28" s="180"/>
      <c r="I28" s="181"/>
    </row>
    <row r="29" spans="1:12" ht="30" customHeight="1" x14ac:dyDescent="0.35">
      <c r="A29" s="25" t="s">
        <v>350</v>
      </c>
      <c r="H29" s="174" t="s">
        <v>390</v>
      </c>
      <c r="I29" s="175"/>
      <c r="L29" s="24"/>
    </row>
    <row r="30" spans="1:12" ht="30" customHeight="1" x14ac:dyDescent="0.35">
      <c r="A30" s="25" t="s">
        <v>352</v>
      </c>
      <c r="H30" s="23" t="s">
        <v>377</v>
      </c>
      <c r="I30" s="19" t="s">
        <v>385</v>
      </c>
      <c r="L30" s="34"/>
    </row>
    <row r="31" spans="1:12" ht="30" customHeight="1" x14ac:dyDescent="0.35">
      <c r="A31" s="25" t="s">
        <v>262</v>
      </c>
      <c r="H31" s="179" t="s">
        <v>386</v>
      </c>
      <c r="I31" s="19" t="s">
        <v>356</v>
      </c>
      <c r="L31" s="30" t="s">
        <v>356</v>
      </c>
    </row>
    <row r="32" spans="1:12" ht="30" customHeight="1" x14ac:dyDescent="0.35">
      <c r="H32" s="177"/>
      <c r="I32" s="19" t="s">
        <v>175</v>
      </c>
      <c r="L32" s="30" t="s">
        <v>175</v>
      </c>
    </row>
    <row r="33" spans="1:12" ht="30" customHeight="1" x14ac:dyDescent="0.35">
      <c r="A33" s="10"/>
      <c r="H33" s="178"/>
      <c r="I33" s="19" t="s">
        <v>391</v>
      </c>
      <c r="L33" s="30" t="s">
        <v>359</v>
      </c>
    </row>
    <row r="34" spans="1:12" ht="30" customHeight="1" x14ac:dyDescent="0.35">
      <c r="A34" s="24"/>
      <c r="H34" s="179" t="s">
        <v>387</v>
      </c>
      <c r="I34" s="19" t="s">
        <v>360</v>
      </c>
      <c r="L34" s="30" t="s">
        <v>360</v>
      </c>
    </row>
    <row r="35" spans="1:12" ht="30" customHeight="1" x14ac:dyDescent="0.35">
      <c r="A35" s="24"/>
      <c r="H35" s="177"/>
      <c r="I35" s="19" t="s">
        <v>363</v>
      </c>
      <c r="L35" s="30" t="s">
        <v>363</v>
      </c>
    </row>
    <row r="36" spans="1:12" ht="30" customHeight="1" x14ac:dyDescent="0.35">
      <c r="A36" s="24"/>
      <c r="H36" s="178"/>
      <c r="I36" s="19" t="s">
        <v>366</v>
      </c>
      <c r="L36" s="30" t="s">
        <v>366</v>
      </c>
    </row>
    <row r="37" spans="1:12" ht="30" customHeight="1" x14ac:dyDescent="0.35">
      <c r="A37" s="24"/>
      <c r="H37" s="179" t="s">
        <v>389</v>
      </c>
      <c r="I37" s="19" t="s">
        <v>368</v>
      </c>
      <c r="L37" s="30" t="s">
        <v>368</v>
      </c>
    </row>
    <row r="38" spans="1:12" ht="30" customHeight="1" x14ac:dyDescent="0.35">
      <c r="A38" s="24"/>
      <c r="H38" s="177"/>
      <c r="I38" s="19"/>
    </row>
    <row r="39" spans="1:12" ht="30" customHeight="1" x14ac:dyDescent="0.35">
      <c r="A39" s="24"/>
      <c r="H39" s="178"/>
      <c r="I39" s="19"/>
    </row>
    <row r="40" spans="1:12" ht="30" customHeight="1" x14ac:dyDescent="0.35">
      <c r="A40" s="24"/>
      <c r="H40" s="10"/>
    </row>
    <row r="41" spans="1:12" ht="30" customHeight="1" x14ac:dyDescent="0.35">
      <c r="H41" s="174" t="s">
        <v>392</v>
      </c>
      <c r="I41" s="175"/>
    </row>
    <row r="42" spans="1:12" ht="30" customHeight="1" x14ac:dyDescent="0.35">
      <c r="A42" s="10"/>
      <c r="H42" s="23" t="s">
        <v>377</v>
      </c>
      <c r="I42" s="19" t="s">
        <v>385</v>
      </c>
    </row>
    <row r="43" spans="1:12" ht="30" customHeight="1" x14ac:dyDescent="0.35">
      <c r="A43" s="24"/>
      <c r="H43" s="179" t="s">
        <v>386</v>
      </c>
      <c r="I43" s="19" t="s">
        <v>393</v>
      </c>
      <c r="L43" s="30" t="s">
        <v>357</v>
      </c>
    </row>
    <row r="44" spans="1:12" ht="30" customHeight="1" x14ac:dyDescent="0.35">
      <c r="A44" s="24"/>
      <c r="H44" s="177"/>
      <c r="I44" s="19" t="s">
        <v>394</v>
      </c>
      <c r="L44" s="30" t="s">
        <v>395</v>
      </c>
    </row>
    <row r="45" spans="1:12" ht="30" customHeight="1" x14ac:dyDescent="0.35">
      <c r="A45" s="24"/>
      <c r="H45" s="178"/>
      <c r="I45" s="19" t="s">
        <v>350</v>
      </c>
      <c r="L45" s="30" t="s">
        <v>350</v>
      </c>
    </row>
    <row r="46" spans="1:12" ht="30" customHeight="1" x14ac:dyDescent="0.35">
      <c r="A46" s="24"/>
      <c r="H46" s="179" t="s">
        <v>387</v>
      </c>
      <c r="I46" s="19" t="s">
        <v>396</v>
      </c>
      <c r="L46" s="30" t="s">
        <v>361</v>
      </c>
    </row>
    <row r="47" spans="1:12" ht="30" customHeight="1" x14ac:dyDescent="0.35">
      <c r="A47" s="24"/>
      <c r="H47" s="177"/>
      <c r="I47" s="19" t="s">
        <v>397</v>
      </c>
      <c r="L47" s="30" t="s">
        <v>364</v>
      </c>
    </row>
    <row r="48" spans="1:12" ht="30" customHeight="1" x14ac:dyDescent="0.35">
      <c r="A48" s="24"/>
      <c r="H48" s="178"/>
      <c r="I48" s="19" t="s">
        <v>367</v>
      </c>
      <c r="L48" s="30" t="s">
        <v>367</v>
      </c>
    </row>
    <row r="49" spans="1:12" ht="30" customHeight="1" x14ac:dyDescent="0.35">
      <c r="A49" s="24"/>
      <c r="H49" s="179" t="s">
        <v>389</v>
      </c>
      <c r="I49" s="19" t="s">
        <v>368</v>
      </c>
      <c r="L49" s="30" t="s">
        <v>368</v>
      </c>
    </row>
    <row r="50" spans="1:12" ht="30" customHeight="1" x14ac:dyDescent="0.35">
      <c r="A50" s="24"/>
      <c r="H50" s="177"/>
      <c r="I50" s="19"/>
    </row>
    <row r="51" spans="1:12" ht="30" customHeight="1" x14ac:dyDescent="0.35">
      <c r="H51" s="178"/>
      <c r="I51" s="19"/>
    </row>
    <row r="52" spans="1:12" ht="30" customHeight="1" x14ac:dyDescent="0.35">
      <c r="A52" s="10"/>
    </row>
    <row r="53" spans="1:12" ht="30" customHeight="1" x14ac:dyDescent="0.35">
      <c r="A53" s="24"/>
    </row>
    <row r="54" spans="1:12" ht="30" customHeight="1" x14ac:dyDescent="0.35">
      <c r="A54" s="24"/>
    </row>
    <row r="55" spans="1:12" ht="30" customHeight="1" x14ac:dyDescent="0.35">
      <c r="A55" s="24"/>
    </row>
    <row r="56" spans="1:12" ht="30" customHeight="1" x14ac:dyDescent="0.35">
      <c r="A56" s="24"/>
    </row>
    <row r="57" spans="1:12" ht="30" customHeight="1" x14ac:dyDescent="0.35">
      <c r="A57" s="24"/>
    </row>
    <row r="58" spans="1:12" ht="30" customHeight="1" x14ac:dyDescent="0.35">
      <c r="A58" s="24"/>
    </row>
    <row r="59" spans="1:12" ht="30" customHeight="1" x14ac:dyDescent="0.35">
      <c r="A59" s="24"/>
    </row>
    <row r="60" spans="1:12" ht="30" customHeight="1" x14ac:dyDescent="0.35">
      <c r="A60" s="24"/>
    </row>
    <row r="61" spans="1:12" ht="30" customHeight="1" x14ac:dyDescent="0.35">
      <c r="A61" s="24"/>
    </row>
    <row r="63" spans="1:12" ht="30" customHeight="1" x14ac:dyDescent="0.35">
      <c r="A63" s="10"/>
    </row>
    <row r="64" spans="1:12" ht="30" customHeight="1" x14ac:dyDescent="0.35">
      <c r="A64" s="24"/>
    </row>
    <row r="65" spans="1:1" ht="30" customHeight="1" x14ac:dyDescent="0.35">
      <c r="A65" s="24"/>
    </row>
    <row r="66" spans="1:1" ht="30" customHeight="1" x14ac:dyDescent="0.35">
      <c r="A66" s="24"/>
    </row>
    <row r="67" spans="1:1" ht="30" customHeight="1" x14ac:dyDescent="0.35">
      <c r="A67" s="24"/>
    </row>
    <row r="68" spans="1:1" ht="30" customHeight="1" x14ac:dyDescent="0.35">
      <c r="A68" s="24"/>
    </row>
    <row r="69" spans="1:1" ht="30" customHeight="1" x14ac:dyDescent="0.35">
      <c r="A69" s="24"/>
    </row>
    <row r="70" spans="1:1" ht="30" customHeight="1" x14ac:dyDescent="0.35">
      <c r="A70" s="24"/>
    </row>
    <row r="71" spans="1:1" ht="30" customHeight="1" x14ac:dyDescent="0.35">
      <c r="A71" s="24"/>
    </row>
    <row r="72" spans="1:1" ht="30" customHeight="1" x14ac:dyDescent="0.35">
      <c r="A72" s="24"/>
    </row>
    <row r="73" spans="1:1" ht="30" customHeight="1" x14ac:dyDescent="0.35">
      <c r="A73" s="24"/>
    </row>
    <row r="75" spans="1:1" ht="30" customHeight="1" x14ac:dyDescent="0.35">
      <c r="A75" s="10"/>
    </row>
    <row r="76" spans="1:1" ht="30" customHeight="1" x14ac:dyDescent="0.35">
      <c r="A76" s="24"/>
    </row>
    <row r="77" spans="1:1" ht="30" customHeight="1" x14ac:dyDescent="0.35">
      <c r="A77" s="24"/>
    </row>
    <row r="78" spans="1:1" ht="30" customHeight="1" x14ac:dyDescent="0.35">
      <c r="A78" s="24"/>
    </row>
    <row r="79" spans="1:1" ht="30" customHeight="1" x14ac:dyDescent="0.35">
      <c r="A79" s="24"/>
    </row>
    <row r="81" s="11" customFormat="1" ht="30" customHeight="1" x14ac:dyDescent="0.35"/>
    <row r="82" s="11" customFormat="1" ht="30" customHeight="1" x14ac:dyDescent="0.35"/>
    <row r="83" s="11" customFormat="1" ht="30" customHeight="1" x14ac:dyDescent="0.35"/>
    <row r="84" s="11" customFormat="1" ht="30" customHeight="1" x14ac:dyDescent="0.35"/>
    <row r="85" s="11" customFormat="1" ht="30" customHeight="1" x14ac:dyDescent="0.35"/>
    <row r="86" s="11" customFormat="1" ht="30" customHeight="1" x14ac:dyDescent="0.35"/>
    <row r="87" s="11" customFormat="1" ht="30" customHeight="1" x14ac:dyDescent="0.35"/>
    <row r="88" s="11" customFormat="1" ht="30" customHeight="1" x14ac:dyDescent="0.35"/>
    <row r="89" s="11" customFormat="1" ht="30" customHeight="1" x14ac:dyDescent="0.35"/>
    <row r="90" s="11" customFormat="1" ht="30" customHeight="1" x14ac:dyDescent="0.35"/>
    <row r="91" s="11" customFormat="1" ht="30" customHeight="1" x14ac:dyDescent="0.35"/>
    <row r="92" s="11" customFormat="1" ht="30" customHeight="1" x14ac:dyDescent="0.35"/>
    <row r="93" s="11" customFormat="1" ht="30" customHeight="1" x14ac:dyDescent="0.35"/>
    <row r="94" s="11" customFormat="1" ht="30" customHeight="1" x14ac:dyDescent="0.35"/>
    <row r="95" s="11" customFormat="1" ht="30" customHeight="1" x14ac:dyDescent="0.35"/>
    <row r="96" s="11" customFormat="1" ht="30" customHeight="1" x14ac:dyDescent="0.35"/>
    <row r="97" s="11" customFormat="1" ht="30" customHeight="1" x14ac:dyDescent="0.35"/>
    <row r="98" s="11" customFormat="1" ht="30" customHeight="1" x14ac:dyDescent="0.35"/>
    <row r="99" s="11" customFormat="1" ht="30" customHeight="1" x14ac:dyDescent="0.35"/>
    <row r="100" s="11" customFormat="1" ht="30" customHeight="1" x14ac:dyDescent="0.35"/>
    <row r="101" s="11" customFormat="1" ht="30" customHeight="1" x14ac:dyDescent="0.35"/>
    <row r="102" s="11" customFormat="1" ht="30" customHeight="1" x14ac:dyDescent="0.35"/>
    <row r="103" s="11" customFormat="1" ht="30" customHeight="1" x14ac:dyDescent="0.35"/>
    <row r="104" s="11" customFormat="1" ht="30" customHeight="1" x14ac:dyDescent="0.35"/>
    <row r="105" s="11" customFormat="1" ht="30" customHeight="1" x14ac:dyDescent="0.35"/>
    <row r="106" s="11" customFormat="1" ht="30" customHeight="1" x14ac:dyDescent="0.35"/>
    <row r="107" s="11" customFormat="1" ht="30" customHeight="1" x14ac:dyDescent="0.35"/>
    <row r="108" s="11" customFormat="1" ht="30" customHeight="1" x14ac:dyDescent="0.35"/>
    <row r="109" s="11" customFormat="1" ht="30" customHeight="1" x14ac:dyDescent="0.35"/>
    <row r="110" s="11" customFormat="1" ht="30" customHeight="1" x14ac:dyDescent="0.35"/>
    <row r="111" s="11" customFormat="1" ht="30" customHeight="1" x14ac:dyDescent="0.35"/>
    <row r="112" s="11" customFormat="1" ht="30" customHeight="1" x14ac:dyDescent="0.35"/>
    <row r="113" s="11" customFormat="1" ht="30" customHeight="1" x14ac:dyDescent="0.35"/>
    <row r="114" s="11" customFormat="1" ht="30" customHeight="1" x14ac:dyDescent="0.35"/>
    <row r="115" s="11" customFormat="1" ht="30" customHeight="1" x14ac:dyDescent="0.35"/>
    <row r="116" s="11" customFormat="1" ht="30" customHeight="1" x14ac:dyDescent="0.35"/>
    <row r="117" s="11" customFormat="1" ht="30" customHeight="1" x14ac:dyDescent="0.35"/>
    <row r="118" s="11" customFormat="1" ht="30" customHeight="1" x14ac:dyDescent="0.35"/>
    <row r="119" s="11" customFormat="1" ht="30" customHeight="1" x14ac:dyDescent="0.35"/>
    <row r="120" s="11" customFormat="1" ht="30" customHeight="1" x14ac:dyDescent="0.35"/>
    <row r="121" s="11" customFormat="1" ht="30" customHeight="1" x14ac:dyDescent="0.35"/>
    <row r="122" s="11" customFormat="1" ht="30" customHeight="1" x14ac:dyDescent="0.35"/>
    <row r="123" s="11" customFormat="1" ht="30" customHeight="1" x14ac:dyDescent="0.35"/>
    <row r="124" s="11" customFormat="1" ht="30" customHeight="1" x14ac:dyDescent="0.35"/>
    <row r="125" s="11" customFormat="1" ht="30" customHeight="1" x14ac:dyDescent="0.35"/>
    <row r="126" s="11" customFormat="1" ht="30" customHeight="1" x14ac:dyDescent="0.35"/>
    <row r="127" s="11" customFormat="1" ht="30" customHeight="1" x14ac:dyDescent="0.35"/>
    <row r="128" s="11" customFormat="1" ht="30" customHeight="1" x14ac:dyDescent="0.35"/>
    <row r="129" s="11" customFormat="1" ht="30" customHeight="1" x14ac:dyDescent="0.35"/>
    <row r="130" s="11" customFormat="1" ht="30" customHeight="1" x14ac:dyDescent="0.35"/>
    <row r="131" s="11" customFormat="1" ht="30" customHeight="1" x14ac:dyDescent="0.35"/>
    <row r="132" s="11" customFormat="1" ht="30" customHeight="1" x14ac:dyDescent="0.35"/>
    <row r="133" s="11" customFormat="1" ht="30" customHeight="1" x14ac:dyDescent="0.35"/>
    <row r="134" s="11" customFormat="1" ht="30" customHeight="1" x14ac:dyDescent="0.35"/>
    <row r="135" s="11" customFormat="1" ht="30" customHeight="1" x14ac:dyDescent="0.35"/>
    <row r="136" s="11" customFormat="1" ht="30" customHeight="1" x14ac:dyDescent="0.35"/>
    <row r="137" s="11" customFormat="1" ht="30" customHeight="1" x14ac:dyDescent="0.35"/>
    <row r="138" s="11" customFormat="1" ht="30" customHeight="1" x14ac:dyDescent="0.35"/>
    <row r="139" s="11" customFormat="1" ht="30" customHeight="1" x14ac:dyDescent="0.35"/>
    <row r="140" s="11" customFormat="1" ht="30" customHeight="1" x14ac:dyDescent="0.35"/>
    <row r="141" s="11" customFormat="1" ht="30" customHeight="1" x14ac:dyDescent="0.35"/>
    <row r="142" s="11" customFormat="1" ht="30" customHeight="1" x14ac:dyDescent="0.35"/>
    <row r="143" s="11" customFormat="1" ht="30" customHeight="1" x14ac:dyDescent="0.35"/>
    <row r="144" s="11" customFormat="1" ht="30" customHeight="1" x14ac:dyDescent="0.35"/>
    <row r="145" s="11" customFormat="1" ht="30" customHeight="1" x14ac:dyDescent="0.35"/>
    <row r="146" s="11" customFormat="1" ht="30" customHeight="1" x14ac:dyDescent="0.35"/>
    <row r="147" s="11" customFormat="1" ht="30" customHeight="1" x14ac:dyDescent="0.35"/>
    <row r="148" s="11" customFormat="1" ht="30" customHeight="1" x14ac:dyDescent="0.35"/>
    <row r="149" s="11" customFormat="1" ht="30" customHeight="1" x14ac:dyDescent="0.35"/>
    <row r="150" s="11" customFormat="1" ht="30" customHeight="1" x14ac:dyDescent="0.35"/>
    <row r="151" s="11" customFormat="1" ht="30" customHeight="1" x14ac:dyDescent="0.35"/>
    <row r="152" s="11" customFormat="1" ht="30" customHeight="1" x14ac:dyDescent="0.35"/>
    <row r="153" s="11" customFormat="1" ht="30" customHeight="1" x14ac:dyDescent="0.35"/>
    <row r="154" s="11" customFormat="1" ht="30" customHeight="1" x14ac:dyDescent="0.35"/>
    <row r="155" s="11" customFormat="1" ht="30" customHeight="1" x14ac:dyDescent="0.35"/>
    <row r="156" s="11" customFormat="1" ht="30" customHeight="1" x14ac:dyDescent="0.35"/>
    <row r="157" s="11" customFormat="1" ht="30" customHeight="1" x14ac:dyDescent="0.35"/>
    <row r="158" s="11" customFormat="1" ht="30" customHeight="1" x14ac:dyDescent="0.35"/>
    <row r="159" s="11" customFormat="1" ht="30" customHeight="1" x14ac:dyDescent="0.35"/>
    <row r="160" s="11" customFormat="1" ht="30" customHeight="1" x14ac:dyDescent="0.35"/>
    <row r="161" s="11" customFormat="1" ht="30" customHeight="1" x14ac:dyDescent="0.35"/>
    <row r="162" s="11" customFormat="1" ht="30" customHeight="1" x14ac:dyDescent="0.35"/>
    <row r="163" s="11" customFormat="1" ht="30" customHeight="1" x14ac:dyDescent="0.35"/>
    <row r="164" s="11" customFormat="1" ht="30" customHeight="1" x14ac:dyDescent="0.35"/>
    <row r="165" s="11" customFormat="1" ht="30" customHeight="1" x14ac:dyDescent="0.35"/>
    <row r="166" s="11" customFormat="1" ht="30" customHeight="1" x14ac:dyDescent="0.35"/>
    <row r="167" s="11" customFormat="1" ht="30" customHeight="1" x14ac:dyDescent="0.35"/>
    <row r="168" s="11" customFormat="1" ht="30" customHeight="1" x14ac:dyDescent="0.35"/>
    <row r="169" s="11" customFormat="1" ht="30" customHeight="1" x14ac:dyDescent="0.35"/>
    <row r="170" s="11" customFormat="1" ht="30" customHeight="1" x14ac:dyDescent="0.35"/>
    <row r="171" s="11" customFormat="1" ht="30" customHeight="1" x14ac:dyDescent="0.35"/>
    <row r="172" s="11" customFormat="1" ht="30" customHeight="1" x14ac:dyDescent="0.35"/>
    <row r="173" s="11" customFormat="1" ht="30" customHeight="1" x14ac:dyDescent="0.35"/>
    <row r="174" s="11" customFormat="1" ht="30" customHeight="1" x14ac:dyDescent="0.35"/>
    <row r="175" s="11" customFormat="1" ht="30" customHeight="1" x14ac:dyDescent="0.35"/>
    <row r="176" s="11" customFormat="1" ht="30" customHeight="1" x14ac:dyDescent="0.35"/>
    <row r="177" s="11" customFormat="1" ht="30" customHeight="1" x14ac:dyDescent="0.35"/>
    <row r="178" s="11" customFormat="1" ht="30" customHeight="1" x14ac:dyDescent="0.35"/>
    <row r="179" s="11" customFormat="1" ht="30" customHeight="1" x14ac:dyDescent="0.35"/>
    <row r="180" s="11" customFormat="1" ht="30" customHeight="1" x14ac:dyDescent="0.35"/>
    <row r="181" s="11" customFormat="1" ht="30" customHeight="1" x14ac:dyDescent="0.35"/>
    <row r="182" s="11" customFormat="1" ht="30" customHeight="1" x14ac:dyDescent="0.35"/>
    <row r="183" s="11" customFormat="1" ht="30" customHeight="1" x14ac:dyDescent="0.35"/>
    <row r="184" s="11" customFormat="1" ht="30" customHeight="1" x14ac:dyDescent="0.35"/>
    <row r="185" s="11" customFormat="1" ht="30" customHeight="1" x14ac:dyDescent="0.35"/>
    <row r="186" s="11" customFormat="1" ht="30" customHeight="1" x14ac:dyDescent="0.35"/>
    <row r="187" s="11" customFormat="1" ht="30" customHeight="1" x14ac:dyDescent="0.35"/>
    <row r="188" s="11" customFormat="1" ht="30" customHeight="1" x14ac:dyDescent="0.35"/>
    <row r="189" s="11" customFormat="1" ht="30" customHeight="1" x14ac:dyDescent="0.35"/>
    <row r="190" s="11" customFormat="1" ht="30" customHeight="1" x14ac:dyDescent="0.35"/>
    <row r="191" s="11" customFormat="1" ht="30" customHeight="1" x14ac:dyDescent="0.35"/>
    <row r="192" s="11" customFormat="1" ht="30" customHeight="1" x14ac:dyDescent="0.35"/>
    <row r="193" s="11" customFormat="1" ht="30" customHeight="1" x14ac:dyDescent="0.35"/>
    <row r="194" s="11" customFormat="1" ht="30" customHeight="1" x14ac:dyDescent="0.35"/>
    <row r="195" s="11" customFormat="1" ht="30" customHeight="1" x14ac:dyDescent="0.35"/>
    <row r="196" s="11" customFormat="1" ht="30" customHeight="1" x14ac:dyDescent="0.35"/>
    <row r="197" s="11" customFormat="1" ht="30" customHeight="1" x14ac:dyDescent="0.35"/>
    <row r="198" s="11" customFormat="1" ht="30" customHeight="1" x14ac:dyDescent="0.35"/>
    <row r="199" s="11" customFormat="1" ht="30" customHeight="1" x14ac:dyDescent="0.35"/>
    <row r="200" s="11" customFormat="1" ht="30" customHeight="1" x14ac:dyDescent="0.35"/>
    <row r="201" s="11" customFormat="1" ht="30" customHeight="1" x14ac:dyDescent="0.35"/>
    <row r="202" s="11" customFormat="1" ht="30" customHeight="1" x14ac:dyDescent="0.35"/>
    <row r="203" s="11" customFormat="1" ht="30" customHeight="1" x14ac:dyDescent="0.35"/>
    <row r="204" s="11" customFormat="1" ht="30" customHeight="1" x14ac:dyDescent="0.35"/>
    <row r="205" s="11" customFormat="1" ht="30" customHeight="1" x14ac:dyDescent="0.35"/>
    <row r="206" s="11" customFormat="1" ht="30" customHeight="1" x14ac:dyDescent="0.35"/>
    <row r="207" s="11" customFormat="1" ht="30" customHeight="1" x14ac:dyDescent="0.35"/>
    <row r="208" s="11" customFormat="1" ht="30" customHeight="1" x14ac:dyDescent="0.35"/>
    <row r="209" s="11" customFormat="1" ht="30" customHeight="1" x14ac:dyDescent="0.35"/>
    <row r="210" s="11" customFormat="1" ht="30" customHeight="1" x14ac:dyDescent="0.35"/>
    <row r="211" s="11" customFormat="1" ht="30" customHeight="1" x14ac:dyDescent="0.35"/>
    <row r="212" s="11" customFormat="1" ht="30" customHeight="1" x14ac:dyDescent="0.35"/>
    <row r="213" s="11" customFormat="1" ht="30" customHeight="1" x14ac:dyDescent="0.35"/>
    <row r="214" s="11" customFormat="1" ht="30" customHeight="1" x14ac:dyDescent="0.35"/>
    <row r="215" s="11" customFormat="1" ht="30" customHeight="1" x14ac:dyDescent="0.35"/>
    <row r="216" s="11" customFormat="1" ht="30" customHeight="1" x14ac:dyDescent="0.35"/>
    <row r="217" s="11" customFormat="1" ht="30" customHeight="1" x14ac:dyDescent="0.35"/>
    <row r="218" s="11" customFormat="1" ht="30" customHeight="1" x14ac:dyDescent="0.35"/>
    <row r="219" s="11" customFormat="1" ht="30" customHeight="1" x14ac:dyDescent="0.35"/>
    <row r="220" s="11" customFormat="1" ht="30" customHeight="1" x14ac:dyDescent="0.35"/>
    <row r="221" s="11" customFormat="1" ht="30" customHeight="1" x14ac:dyDescent="0.35"/>
    <row r="222" s="11" customFormat="1" ht="30" customHeight="1" x14ac:dyDescent="0.35"/>
    <row r="223" s="11" customFormat="1" ht="30" customHeight="1" x14ac:dyDescent="0.35"/>
    <row r="224" s="11" customFormat="1" ht="30" customHeight="1" x14ac:dyDescent="0.35"/>
    <row r="225" s="11" customFormat="1" ht="30" customHeight="1" x14ac:dyDescent="0.35"/>
    <row r="226" s="11" customFormat="1" ht="30" customHeight="1" x14ac:dyDescent="0.35"/>
    <row r="227" s="11" customFormat="1" ht="30" customHeight="1" x14ac:dyDescent="0.35"/>
    <row r="228" s="11" customFormat="1" ht="30" customHeight="1" x14ac:dyDescent="0.35"/>
    <row r="229" s="11" customFormat="1" ht="30" customHeight="1" x14ac:dyDescent="0.35"/>
    <row r="230" s="11" customFormat="1" ht="30" customHeight="1" x14ac:dyDescent="0.35"/>
    <row r="231" s="11" customFormat="1" ht="30" customHeight="1" x14ac:dyDescent="0.35"/>
    <row r="232" s="11" customFormat="1" ht="30" customHeight="1" x14ac:dyDescent="0.35"/>
    <row r="233" s="11" customFormat="1" ht="30" customHeight="1" x14ac:dyDescent="0.35"/>
    <row r="234" s="11" customFormat="1" ht="30" customHeight="1" x14ac:dyDescent="0.35"/>
    <row r="235" s="11" customFormat="1" ht="30" customHeight="1" x14ac:dyDescent="0.35"/>
    <row r="236" s="11" customFormat="1" ht="30" customHeight="1" x14ac:dyDescent="0.35"/>
    <row r="237" s="11" customFormat="1" ht="30" customHeight="1" x14ac:dyDescent="0.35"/>
    <row r="238" s="11" customFormat="1" ht="30" customHeight="1" x14ac:dyDescent="0.35"/>
    <row r="239" s="11" customFormat="1" ht="30" customHeight="1" x14ac:dyDescent="0.35"/>
    <row r="240" s="11" customFormat="1" ht="30" customHeight="1" x14ac:dyDescent="0.35"/>
    <row r="241" s="11" customFormat="1" ht="30" customHeight="1" x14ac:dyDescent="0.35"/>
    <row r="242" s="11" customFormat="1" ht="30" customHeight="1" x14ac:dyDescent="0.35"/>
    <row r="243" s="11" customFormat="1" ht="30" customHeight="1" x14ac:dyDescent="0.35"/>
    <row r="244" s="11" customFormat="1" ht="30" customHeight="1" x14ac:dyDescent="0.35"/>
    <row r="245" s="11" customFormat="1" ht="30" customHeight="1" x14ac:dyDescent="0.35"/>
    <row r="246" s="11" customFormat="1" ht="30" customHeight="1" x14ac:dyDescent="0.35"/>
    <row r="247" s="11" customFormat="1" ht="30" customHeight="1" x14ac:dyDescent="0.35"/>
    <row r="248" s="11" customFormat="1" ht="30" customHeight="1" x14ac:dyDescent="0.35"/>
    <row r="249" s="11" customFormat="1" ht="30" customHeight="1" x14ac:dyDescent="0.35"/>
    <row r="250" s="11" customFormat="1" ht="30" customHeight="1" x14ac:dyDescent="0.35"/>
    <row r="251" s="11" customFormat="1" ht="30" customHeight="1" x14ac:dyDescent="0.35"/>
    <row r="252" s="11" customFormat="1" ht="30" customHeight="1" x14ac:dyDescent="0.35"/>
    <row r="253" s="11" customFormat="1" ht="30" customHeight="1" x14ac:dyDescent="0.35"/>
    <row r="254" s="11" customFormat="1" ht="30" customHeight="1" x14ac:dyDescent="0.35"/>
    <row r="255" s="11" customFormat="1" ht="30" customHeight="1" x14ac:dyDescent="0.35"/>
    <row r="256" s="11" customFormat="1" ht="30" customHeight="1" x14ac:dyDescent="0.35"/>
    <row r="257" s="11" customFormat="1" ht="30" customHeight="1" x14ac:dyDescent="0.35"/>
    <row r="258" s="11" customFormat="1" ht="30" customHeight="1" x14ac:dyDescent="0.35"/>
    <row r="259" s="11" customFormat="1" ht="30" customHeight="1" x14ac:dyDescent="0.35"/>
    <row r="260" s="11" customFormat="1" ht="30" customHeight="1" x14ac:dyDescent="0.35"/>
    <row r="261" s="11" customFormat="1" ht="30" customHeight="1" x14ac:dyDescent="0.35"/>
    <row r="262" s="11" customFormat="1" ht="30" customHeight="1" x14ac:dyDescent="0.35"/>
    <row r="263" s="11" customFormat="1" ht="30" customHeight="1" x14ac:dyDescent="0.35"/>
    <row r="264" s="11" customFormat="1" ht="30" customHeight="1" x14ac:dyDescent="0.35"/>
    <row r="265" s="11" customFormat="1" ht="30" customHeight="1" x14ac:dyDescent="0.35"/>
    <row r="266" s="11" customFormat="1" ht="30" customHeight="1" x14ac:dyDescent="0.35"/>
    <row r="267" s="11" customFormat="1" ht="30" customHeight="1" x14ac:dyDescent="0.35"/>
    <row r="268" s="11" customFormat="1" ht="30" customHeight="1" x14ac:dyDescent="0.35"/>
    <row r="269" s="11" customFormat="1" ht="30" customHeight="1" x14ac:dyDescent="0.35"/>
    <row r="270" s="11" customFormat="1" ht="30" customHeight="1" x14ac:dyDescent="0.35"/>
    <row r="271" s="11" customFormat="1" ht="30" customHeight="1" x14ac:dyDescent="0.35"/>
    <row r="272" s="11" customFormat="1" ht="30" customHeight="1" x14ac:dyDescent="0.35"/>
    <row r="273" s="11" customFormat="1" ht="30" customHeight="1" x14ac:dyDescent="0.35"/>
    <row r="274" s="11" customFormat="1" ht="30" customHeight="1" x14ac:dyDescent="0.35"/>
    <row r="275" s="11" customFormat="1" ht="30" customHeight="1" x14ac:dyDescent="0.35"/>
    <row r="276" s="11" customFormat="1" ht="30" customHeight="1" x14ac:dyDescent="0.35"/>
    <row r="277" s="11" customFormat="1" ht="30" customHeight="1" x14ac:dyDescent="0.35"/>
    <row r="278" s="11" customFormat="1" ht="30" customHeight="1" x14ac:dyDescent="0.35"/>
    <row r="279" s="11" customFormat="1" ht="30" customHeight="1" x14ac:dyDescent="0.35"/>
    <row r="280" s="11" customFormat="1" ht="30" customHeight="1" x14ac:dyDescent="0.35"/>
    <row r="281" s="11" customFormat="1" ht="30" customHeight="1" x14ac:dyDescent="0.35"/>
    <row r="282" s="11" customFormat="1" ht="30" customHeight="1" x14ac:dyDescent="0.35"/>
    <row r="283" s="11" customFormat="1" ht="30" customHeight="1" x14ac:dyDescent="0.35"/>
    <row r="284" s="11" customFormat="1" ht="30" customHeight="1" x14ac:dyDescent="0.35"/>
    <row r="285" s="11" customFormat="1" ht="30" customHeight="1" x14ac:dyDescent="0.35"/>
    <row r="286" s="11" customFormat="1" ht="30" customHeight="1" x14ac:dyDescent="0.35"/>
    <row r="287" s="11" customFormat="1" ht="30" customHeight="1" x14ac:dyDescent="0.35"/>
    <row r="288" s="11" customFormat="1" ht="30" customHeight="1" x14ac:dyDescent="0.35"/>
    <row r="289" s="11" customFormat="1" ht="30" customHeight="1" x14ac:dyDescent="0.35"/>
    <row r="290" s="11" customFormat="1" ht="30" customHeight="1" x14ac:dyDescent="0.35"/>
    <row r="291" s="11" customFormat="1" ht="30" customHeight="1" x14ac:dyDescent="0.35"/>
    <row r="292" s="11" customFormat="1" ht="30" customHeight="1" x14ac:dyDescent="0.35"/>
    <row r="293" s="11" customFormat="1" ht="30" customHeight="1" x14ac:dyDescent="0.35"/>
    <row r="294" s="11" customFormat="1" ht="30" customHeight="1" x14ac:dyDescent="0.35"/>
    <row r="295" s="11" customFormat="1" ht="30" customHeight="1" x14ac:dyDescent="0.35"/>
    <row r="296" s="11" customFormat="1" ht="30" customHeight="1" x14ac:dyDescent="0.35"/>
    <row r="297" s="11" customFormat="1" ht="30" customHeight="1" x14ac:dyDescent="0.35"/>
    <row r="298" s="11" customFormat="1" ht="30" customHeight="1" x14ac:dyDescent="0.35"/>
    <row r="299" s="11" customFormat="1" ht="30" customHeight="1" x14ac:dyDescent="0.35"/>
    <row r="300" s="11" customFormat="1" ht="30" customHeight="1" x14ac:dyDescent="0.35"/>
    <row r="301" s="11" customFormat="1" ht="30" customHeight="1" x14ac:dyDescent="0.35"/>
    <row r="302" s="11" customFormat="1" ht="30" customHeight="1" x14ac:dyDescent="0.35"/>
    <row r="303" s="11" customFormat="1" ht="30" customHeight="1" x14ac:dyDescent="0.35"/>
    <row r="304" s="11" customFormat="1" ht="30" customHeight="1" x14ac:dyDescent="0.35"/>
    <row r="305" s="11" customFormat="1" ht="30" customHeight="1" x14ac:dyDescent="0.35"/>
    <row r="306" s="11" customFormat="1" ht="30" customHeight="1" x14ac:dyDescent="0.35"/>
    <row r="307" s="11" customFormat="1" ht="30" customHeight="1" x14ac:dyDescent="0.35"/>
    <row r="308" s="11" customFormat="1" ht="30" customHeight="1" x14ac:dyDescent="0.35"/>
    <row r="309" s="11" customFormat="1" ht="30" customHeight="1" x14ac:dyDescent="0.35"/>
    <row r="310" s="11" customFormat="1" ht="30" customHeight="1" x14ac:dyDescent="0.35"/>
    <row r="311" s="11" customFormat="1" ht="30" customHeight="1" x14ac:dyDescent="0.35"/>
    <row r="312" s="11" customFormat="1" ht="30" customHeight="1" x14ac:dyDescent="0.35"/>
    <row r="313" s="11" customFormat="1" ht="30" customHeight="1" x14ac:dyDescent="0.35"/>
    <row r="314" s="11" customFormat="1" ht="30" customHeight="1" x14ac:dyDescent="0.35"/>
    <row r="315" s="11" customFormat="1" ht="30" customHeight="1" x14ac:dyDescent="0.35"/>
    <row r="316" s="11" customFormat="1" ht="30" customHeight="1" x14ac:dyDescent="0.35"/>
    <row r="317" s="11" customFormat="1" ht="30" customHeight="1" x14ac:dyDescent="0.35"/>
    <row r="318" s="11" customFormat="1" ht="30" customHeight="1" x14ac:dyDescent="0.35"/>
    <row r="319" s="11" customFormat="1" ht="30" customHeight="1" x14ac:dyDescent="0.35"/>
    <row r="320" s="11" customFormat="1" ht="30" customHeight="1" x14ac:dyDescent="0.35"/>
    <row r="321" s="11" customFormat="1" ht="30" customHeight="1" x14ac:dyDescent="0.35"/>
    <row r="322" s="11" customFormat="1" ht="30" customHeight="1" x14ac:dyDescent="0.35"/>
    <row r="323" s="11" customFormat="1" ht="30" customHeight="1" x14ac:dyDescent="0.35"/>
    <row r="324" s="11" customFormat="1" ht="30" customHeight="1" x14ac:dyDescent="0.35"/>
    <row r="325" s="11" customFormat="1" ht="30" customHeight="1" x14ac:dyDescent="0.35"/>
    <row r="326" s="11" customFormat="1" ht="30" customHeight="1" x14ac:dyDescent="0.35"/>
    <row r="327" s="11" customFormat="1" ht="30" customHeight="1" x14ac:dyDescent="0.35"/>
    <row r="328" s="11" customFormat="1" ht="30" customHeight="1" x14ac:dyDescent="0.35"/>
    <row r="329" s="11" customFormat="1" ht="30" customHeight="1" x14ac:dyDescent="0.35"/>
    <row r="330" s="11" customFormat="1" ht="30" customHeight="1" x14ac:dyDescent="0.35"/>
    <row r="331" s="11" customFormat="1" ht="30" customHeight="1" x14ac:dyDescent="0.35"/>
    <row r="332" s="11" customFormat="1" ht="30" customHeight="1" x14ac:dyDescent="0.35"/>
    <row r="333" s="11" customFormat="1" ht="30" customHeight="1" x14ac:dyDescent="0.35"/>
    <row r="334" s="11" customFormat="1" ht="30" customHeight="1" x14ac:dyDescent="0.35"/>
    <row r="335" s="11" customFormat="1" ht="30" customHeight="1" x14ac:dyDescent="0.35"/>
    <row r="336" s="11" customFormat="1" ht="30" customHeight="1" x14ac:dyDescent="0.35"/>
    <row r="337" s="11" customFormat="1" ht="30" customHeight="1" x14ac:dyDescent="0.35"/>
    <row r="338" s="11" customFormat="1" ht="30" customHeight="1" x14ac:dyDescent="0.35"/>
    <row r="339" s="11" customFormat="1" ht="30" customHeight="1" x14ac:dyDescent="0.35"/>
    <row r="340" s="11" customFormat="1" ht="30" customHeight="1" x14ac:dyDescent="0.35"/>
    <row r="341" s="11" customFormat="1" ht="30" customHeight="1" x14ac:dyDescent="0.35"/>
    <row r="342" s="11" customFormat="1" ht="30" customHeight="1" x14ac:dyDescent="0.35"/>
    <row r="343" s="11" customFormat="1" ht="30" customHeight="1" x14ac:dyDescent="0.35"/>
    <row r="344" s="11" customFormat="1" ht="30" customHeight="1" x14ac:dyDescent="0.35"/>
    <row r="345" s="11" customFormat="1" ht="30" customHeight="1" x14ac:dyDescent="0.35"/>
    <row r="346" s="11" customFormat="1" ht="30" customHeight="1" x14ac:dyDescent="0.35"/>
    <row r="347" s="11" customFormat="1" ht="30" customHeight="1" x14ac:dyDescent="0.35"/>
    <row r="348" s="11" customFormat="1" ht="30" customHeight="1" x14ac:dyDescent="0.35"/>
    <row r="349" s="11" customFormat="1" ht="30" customHeight="1" x14ac:dyDescent="0.35"/>
    <row r="350" s="11" customFormat="1" ht="30" customHeight="1" x14ac:dyDescent="0.35"/>
    <row r="351" s="11" customFormat="1" ht="30" customHeight="1" x14ac:dyDescent="0.35"/>
    <row r="352" s="11" customFormat="1" ht="30" customHeight="1" x14ac:dyDescent="0.35"/>
    <row r="353" s="11" customFormat="1" ht="30" customHeight="1" x14ac:dyDescent="0.35"/>
    <row r="354" s="11" customFormat="1" ht="30" customHeight="1" x14ac:dyDescent="0.35"/>
    <row r="355" s="11" customFormat="1" ht="30" customHeight="1" x14ac:dyDescent="0.35"/>
    <row r="356" s="11" customFormat="1" ht="30" customHeight="1" x14ac:dyDescent="0.35"/>
    <row r="357" s="11" customFormat="1" ht="30" customHeight="1" x14ac:dyDescent="0.35"/>
    <row r="358" s="11" customFormat="1" ht="30" customHeight="1" x14ac:dyDescent="0.35"/>
    <row r="359" s="11" customFormat="1" ht="30" customHeight="1" x14ac:dyDescent="0.35"/>
    <row r="360" s="11" customFormat="1" ht="30" customHeight="1" x14ac:dyDescent="0.35"/>
    <row r="361" s="11" customFormat="1" ht="30" customHeight="1" x14ac:dyDescent="0.35"/>
    <row r="362" s="11" customFormat="1" ht="30" customHeight="1" x14ac:dyDescent="0.35"/>
    <row r="363" s="11" customFormat="1" ht="30" customHeight="1" x14ac:dyDescent="0.35"/>
    <row r="364" s="11" customFormat="1" ht="30" customHeight="1" x14ac:dyDescent="0.35"/>
    <row r="365" s="11" customFormat="1" ht="30" customHeight="1" x14ac:dyDescent="0.35"/>
    <row r="366" s="11" customFormat="1" ht="30" customHeight="1" x14ac:dyDescent="0.35"/>
    <row r="367" s="11" customFormat="1" ht="30" customHeight="1" x14ac:dyDescent="0.35"/>
    <row r="368" s="11" customFormat="1" ht="30" customHeight="1" x14ac:dyDescent="0.35"/>
    <row r="369" s="11" customFormat="1" ht="30" customHeight="1" x14ac:dyDescent="0.35"/>
    <row r="370" s="11" customFormat="1" ht="30" customHeight="1" x14ac:dyDescent="0.35"/>
    <row r="371" s="11" customFormat="1" ht="30" customHeight="1" x14ac:dyDescent="0.35"/>
    <row r="372" s="11" customFormat="1" ht="30" customHeight="1" x14ac:dyDescent="0.35"/>
    <row r="373" s="11" customFormat="1" ht="30" customHeight="1" x14ac:dyDescent="0.35"/>
    <row r="374" s="11" customFormat="1" ht="30" customHeight="1" x14ac:dyDescent="0.35"/>
    <row r="375" s="11" customFormat="1" ht="30" customHeight="1" x14ac:dyDescent="0.35"/>
    <row r="376" s="11" customFormat="1" ht="30" customHeight="1" x14ac:dyDescent="0.35"/>
    <row r="377" s="11" customFormat="1" ht="30" customHeight="1" x14ac:dyDescent="0.35"/>
    <row r="378" s="11" customFormat="1" ht="30" customHeight="1" x14ac:dyDescent="0.35"/>
    <row r="379" s="11" customFormat="1" ht="30" customHeight="1" x14ac:dyDescent="0.35"/>
    <row r="380" s="11" customFormat="1" ht="30" customHeight="1" x14ac:dyDescent="0.35"/>
    <row r="381" s="11" customFormat="1" ht="30" customHeight="1" x14ac:dyDescent="0.35"/>
    <row r="382" s="11" customFormat="1" ht="30" customHeight="1" x14ac:dyDescent="0.35"/>
    <row r="383" s="11" customFormat="1" ht="30" customHeight="1" x14ac:dyDescent="0.35"/>
    <row r="384" s="11" customFormat="1" ht="30" customHeight="1" x14ac:dyDescent="0.35"/>
    <row r="385" s="11" customFormat="1" ht="30" customHeight="1" x14ac:dyDescent="0.35"/>
    <row r="386" s="11" customFormat="1" ht="30" customHeight="1" x14ac:dyDescent="0.35"/>
    <row r="387" s="11" customFormat="1" ht="30" customHeight="1" x14ac:dyDescent="0.35"/>
    <row r="388" s="11" customFormat="1" ht="30" customHeight="1" x14ac:dyDescent="0.35"/>
    <row r="389" s="11" customFormat="1" ht="30" customHeight="1" x14ac:dyDescent="0.35"/>
    <row r="390" s="11" customFormat="1" ht="30" customHeight="1" x14ac:dyDescent="0.35"/>
    <row r="391" s="11" customFormat="1" ht="30" customHeight="1" x14ac:dyDescent="0.35"/>
    <row r="392" s="11" customFormat="1" ht="30" customHeight="1" x14ac:dyDescent="0.35"/>
    <row r="393" s="11" customFormat="1" ht="30" customHeight="1" x14ac:dyDescent="0.35"/>
    <row r="394" s="11" customFormat="1" ht="30" customHeight="1" x14ac:dyDescent="0.35"/>
    <row r="395" s="11" customFormat="1" ht="30" customHeight="1" x14ac:dyDescent="0.35"/>
    <row r="396" s="11" customFormat="1" ht="30" customHeight="1" x14ac:dyDescent="0.35"/>
    <row r="397" s="11" customFormat="1" ht="30" customHeight="1" x14ac:dyDescent="0.35"/>
    <row r="398" s="11" customFormat="1" ht="30" customHeight="1" x14ac:dyDescent="0.35"/>
    <row r="399" s="11" customFormat="1" ht="30" customHeight="1" x14ac:dyDescent="0.35"/>
    <row r="400" s="11" customFormat="1" ht="30" customHeight="1" x14ac:dyDescent="0.35"/>
    <row r="401" s="11" customFormat="1" ht="30" customHeight="1" x14ac:dyDescent="0.35"/>
    <row r="402" s="11" customFormat="1" ht="30" customHeight="1" x14ac:dyDescent="0.35"/>
    <row r="403" s="11" customFormat="1" ht="30" customHeight="1" x14ac:dyDescent="0.35"/>
    <row r="404" s="11" customFormat="1" ht="30" customHeight="1" x14ac:dyDescent="0.35"/>
    <row r="405" s="11" customFormat="1" ht="30" customHeight="1" x14ac:dyDescent="0.35"/>
    <row r="406" s="11" customFormat="1" ht="30" customHeight="1" x14ac:dyDescent="0.35"/>
    <row r="407" s="11" customFormat="1" ht="30" customHeight="1" x14ac:dyDescent="0.35"/>
    <row r="408" s="11" customFormat="1" ht="30" customHeight="1" x14ac:dyDescent="0.35"/>
    <row r="409" s="11" customFormat="1" ht="30" customHeight="1" x14ac:dyDescent="0.35"/>
    <row r="410" s="11" customFormat="1" ht="30" customHeight="1" x14ac:dyDescent="0.35"/>
    <row r="411" s="11" customFormat="1" ht="30" customHeight="1" x14ac:dyDescent="0.35"/>
    <row r="412" s="11" customFormat="1" ht="30" customHeight="1" x14ac:dyDescent="0.35"/>
    <row r="413" s="11" customFormat="1" ht="30" customHeight="1" x14ac:dyDescent="0.35"/>
    <row r="414" s="11" customFormat="1" ht="30" customHeight="1" x14ac:dyDescent="0.35"/>
    <row r="415" s="11" customFormat="1" ht="30" customHeight="1" x14ac:dyDescent="0.35"/>
    <row r="416" s="11" customFormat="1" ht="30" customHeight="1" x14ac:dyDescent="0.35"/>
    <row r="417" s="11" customFormat="1" ht="30" customHeight="1" x14ac:dyDescent="0.35"/>
    <row r="418" s="11" customFormat="1" ht="30" customHeight="1" x14ac:dyDescent="0.35"/>
    <row r="419" s="11" customFormat="1" ht="30" customHeight="1" x14ac:dyDescent="0.35"/>
    <row r="420" s="11" customFormat="1" ht="30" customHeight="1" x14ac:dyDescent="0.35"/>
    <row r="421" s="11" customFormat="1" ht="30" customHeight="1" x14ac:dyDescent="0.35"/>
    <row r="422" s="11" customFormat="1" ht="30" customHeight="1" x14ac:dyDescent="0.35"/>
    <row r="423" s="11" customFormat="1" ht="30" customHeight="1" x14ac:dyDescent="0.35"/>
    <row r="424" s="11" customFormat="1" ht="30" customHeight="1" x14ac:dyDescent="0.35"/>
    <row r="425" s="11" customFormat="1" ht="30" customHeight="1" x14ac:dyDescent="0.35"/>
    <row r="426" s="11" customFormat="1" ht="30" customHeight="1" x14ac:dyDescent="0.35"/>
    <row r="427" s="11" customFormat="1" ht="30" customHeight="1" x14ac:dyDescent="0.35"/>
    <row r="428" s="11" customFormat="1" ht="30" customHeight="1" x14ac:dyDescent="0.35"/>
    <row r="429" s="11" customFormat="1" ht="30" customHeight="1" x14ac:dyDescent="0.35"/>
    <row r="430" s="11" customFormat="1" ht="30" customHeight="1" x14ac:dyDescent="0.35"/>
    <row r="431" s="11" customFormat="1" ht="30" customHeight="1" x14ac:dyDescent="0.35"/>
    <row r="432" s="11" customFormat="1" ht="30" customHeight="1" x14ac:dyDescent="0.35"/>
    <row r="433" s="11" customFormat="1" ht="30" customHeight="1" x14ac:dyDescent="0.35"/>
    <row r="434" s="11" customFormat="1" ht="30" customHeight="1" x14ac:dyDescent="0.35"/>
    <row r="435" s="11" customFormat="1" ht="30" customHeight="1" x14ac:dyDescent="0.35"/>
    <row r="436" s="11" customFormat="1" ht="30" customHeight="1" x14ac:dyDescent="0.35"/>
    <row r="437" s="11" customFormat="1" ht="30" customHeight="1" x14ac:dyDescent="0.35"/>
    <row r="438" s="11" customFormat="1" ht="30" customHeight="1" x14ac:dyDescent="0.35"/>
    <row r="439" s="11" customFormat="1" ht="30" customHeight="1" x14ac:dyDescent="0.35"/>
    <row r="440" s="11" customFormat="1" ht="30" customHeight="1" x14ac:dyDescent="0.35"/>
    <row r="441" s="11" customFormat="1" ht="30" customHeight="1" x14ac:dyDescent="0.35"/>
    <row r="442" s="11" customFormat="1" ht="30" customHeight="1" x14ac:dyDescent="0.35"/>
    <row r="443" s="11" customFormat="1" ht="30" customHeight="1" x14ac:dyDescent="0.35"/>
    <row r="444" s="11" customFormat="1" ht="30" customHeight="1" x14ac:dyDescent="0.35"/>
    <row r="445" s="11" customFormat="1" ht="30" customHeight="1" x14ac:dyDescent="0.35"/>
    <row r="446" s="11" customFormat="1" ht="30" customHeight="1" x14ac:dyDescent="0.35"/>
    <row r="447" s="11" customFormat="1" ht="30" customHeight="1" x14ac:dyDescent="0.35"/>
    <row r="448" s="11" customFormat="1" ht="30" customHeight="1" x14ac:dyDescent="0.35"/>
    <row r="449" s="11" customFormat="1" ht="30" customHeight="1" x14ac:dyDescent="0.35"/>
    <row r="450" s="11" customFormat="1" ht="30" customHeight="1" x14ac:dyDescent="0.35"/>
    <row r="451" s="11" customFormat="1" ht="30" customHeight="1" x14ac:dyDescent="0.35"/>
    <row r="452" s="11" customFormat="1" ht="30" customHeight="1" x14ac:dyDescent="0.35"/>
    <row r="453" s="11" customFormat="1" ht="30" customHeight="1" x14ac:dyDescent="0.35"/>
    <row r="454" s="11" customFormat="1" ht="30" customHeight="1" x14ac:dyDescent="0.35"/>
    <row r="455" s="11" customFormat="1" ht="30" customHeight="1" x14ac:dyDescent="0.35"/>
    <row r="456" s="11" customFormat="1" ht="30" customHeight="1" x14ac:dyDescent="0.35"/>
    <row r="457" s="11" customFormat="1" ht="30" customHeight="1" x14ac:dyDescent="0.35"/>
    <row r="458" s="11" customFormat="1" ht="30" customHeight="1" x14ac:dyDescent="0.35"/>
    <row r="459" s="11" customFormat="1" ht="30" customHeight="1" x14ac:dyDescent="0.35"/>
    <row r="460" s="11" customFormat="1" ht="30" customHeight="1" x14ac:dyDescent="0.35"/>
    <row r="461" s="11" customFormat="1" ht="30" customHeight="1" x14ac:dyDescent="0.35"/>
    <row r="462" s="11" customFormat="1" ht="30" customHeight="1" x14ac:dyDescent="0.35"/>
    <row r="463" s="11" customFormat="1" ht="30" customHeight="1" x14ac:dyDescent="0.35"/>
    <row r="464" s="11" customFormat="1" ht="30" customHeight="1" x14ac:dyDescent="0.35"/>
    <row r="465" s="11" customFormat="1" ht="30" customHeight="1" x14ac:dyDescent="0.35"/>
    <row r="466" s="11" customFormat="1" ht="30" customHeight="1" x14ac:dyDescent="0.35"/>
    <row r="467" s="11" customFormat="1" ht="30" customHeight="1" x14ac:dyDescent="0.35"/>
    <row r="468" s="11" customFormat="1" ht="30" customHeight="1" x14ac:dyDescent="0.35"/>
    <row r="469" s="11" customFormat="1" ht="30" customHeight="1" x14ac:dyDescent="0.35"/>
    <row r="470" s="11" customFormat="1" ht="30" customHeight="1" x14ac:dyDescent="0.35"/>
    <row r="471" s="11" customFormat="1" ht="30" customHeight="1" x14ac:dyDescent="0.35"/>
    <row r="472" s="11" customFormat="1" ht="30" customHeight="1" x14ac:dyDescent="0.35"/>
    <row r="473" s="11" customFormat="1" ht="30" customHeight="1" x14ac:dyDescent="0.35"/>
    <row r="474" s="11" customFormat="1" ht="30" customHeight="1" x14ac:dyDescent="0.35"/>
    <row r="475" s="11" customFormat="1" ht="30" customHeight="1" x14ac:dyDescent="0.35"/>
    <row r="476" s="11" customFormat="1" ht="30" customHeight="1" x14ac:dyDescent="0.35"/>
    <row r="477" s="11" customFormat="1" ht="30" customHeight="1" x14ac:dyDescent="0.35"/>
    <row r="478" s="11" customFormat="1" ht="30" customHeight="1" x14ac:dyDescent="0.35"/>
    <row r="479" s="11" customFormat="1" ht="30" customHeight="1" x14ac:dyDescent="0.35"/>
    <row r="480" s="11" customFormat="1" ht="30" customHeight="1" x14ac:dyDescent="0.35"/>
    <row r="481" s="11" customFormat="1" ht="30" customHeight="1" x14ac:dyDescent="0.35"/>
    <row r="482" s="11" customFormat="1" ht="30" customHeight="1" x14ac:dyDescent="0.35"/>
    <row r="483" s="11" customFormat="1" ht="30" customHeight="1" x14ac:dyDescent="0.35"/>
    <row r="484" s="11" customFormat="1" ht="30" customHeight="1" x14ac:dyDescent="0.35"/>
    <row r="485" s="11" customFormat="1" ht="30" customHeight="1" x14ac:dyDescent="0.35"/>
    <row r="486" s="11" customFormat="1" ht="30" customHeight="1" x14ac:dyDescent="0.35"/>
    <row r="487" s="11" customFormat="1" ht="30" customHeight="1" x14ac:dyDescent="0.35"/>
    <row r="488" s="11" customFormat="1" ht="30" customHeight="1" x14ac:dyDescent="0.35"/>
    <row r="489" s="11" customFormat="1" ht="30" customHeight="1" x14ac:dyDescent="0.35"/>
    <row r="490" s="11" customFormat="1" ht="30" customHeight="1" x14ac:dyDescent="0.35"/>
    <row r="491" s="11" customFormat="1" ht="30" customHeight="1" x14ac:dyDescent="0.35"/>
    <row r="492" s="11" customFormat="1" ht="30" customHeight="1" x14ac:dyDescent="0.35"/>
    <row r="493" s="11" customFormat="1" ht="30" customHeight="1" x14ac:dyDescent="0.35"/>
    <row r="494" s="11" customFormat="1" ht="30" customHeight="1" x14ac:dyDescent="0.35"/>
    <row r="495" s="11" customFormat="1" ht="30" customHeight="1" x14ac:dyDescent="0.35"/>
    <row r="496" s="11" customFormat="1" ht="30" customHeight="1" x14ac:dyDescent="0.35"/>
    <row r="497" s="11" customFormat="1" ht="30" customHeight="1" x14ac:dyDescent="0.35"/>
    <row r="498" s="11" customFormat="1" ht="30" customHeight="1" x14ac:dyDescent="0.35"/>
    <row r="499" s="11" customFormat="1" ht="30" customHeight="1" x14ac:dyDescent="0.35"/>
    <row r="500" s="11" customFormat="1" ht="30" customHeight="1" x14ac:dyDescent="0.35"/>
    <row r="501" s="11" customFormat="1" ht="30" customHeight="1" x14ac:dyDescent="0.35"/>
    <row r="502" s="11" customFormat="1" ht="30" customHeight="1" x14ac:dyDescent="0.35"/>
    <row r="503" s="11" customFormat="1" ht="30" customHeight="1" x14ac:dyDescent="0.35"/>
    <row r="504" s="11" customFormat="1" ht="30" customHeight="1" x14ac:dyDescent="0.35"/>
    <row r="505" s="11" customFormat="1" ht="30" customHeight="1" x14ac:dyDescent="0.35"/>
    <row r="506" s="11" customFormat="1" ht="30" customHeight="1" x14ac:dyDescent="0.35"/>
    <row r="507" s="11" customFormat="1" ht="30" customHeight="1" x14ac:dyDescent="0.35"/>
    <row r="508" s="11" customFormat="1" ht="30" customHeight="1" x14ac:dyDescent="0.35"/>
    <row r="509" s="11" customFormat="1" ht="30" customHeight="1" x14ac:dyDescent="0.35"/>
    <row r="510" s="11" customFormat="1" ht="30" customHeight="1" x14ac:dyDescent="0.35"/>
    <row r="511" s="11" customFormat="1" ht="30" customHeight="1" x14ac:dyDescent="0.35"/>
    <row r="512" s="11" customFormat="1" ht="30" customHeight="1" x14ac:dyDescent="0.35"/>
    <row r="513" s="11" customFormat="1" ht="30" customHeight="1" x14ac:dyDescent="0.35"/>
    <row r="514" s="11" customFormat="1" ht="30" customHeight="1" x14ac:dyDescent="0.35"/>
    <row r="515" s="11" customFormat="1" ht="30" customHeight="1" x14ac:dyDescent="0.35"/>
    <row r="516" s="11" customFormat="1" ht="30" customHeight="1" x14ac:dyDescent="0.35"/>
    <row r="517" s="11" customFormat="1" ht="30" customHeight="1" x14ac:dyDescent="0.35"/>
    <row r="518" s="11" customFormat="1" ht="30" customHeight="1" x14ac:dyDescent="0.35"/>
    <row r="519" s="11" customFormat="1" ht="30" customHeight="1" x14ac:dyDescent="0.35"/>
    <row r="520" s="11" customFormat="1" ht="30" customHeight="1" x14ac:dyDescent="0.35"/>
    <row r="521" s="11" customFormat="1" ht="30" customHeight="1" x14ac:dyDescent="0.35"/>
    <row r="522" s="11" customFormat="1" ht="30" customHeight="1" x14ac:dyDescent="0.35"/>
    <row r="523" s="11" customFormat="1" ht="30" customHeight="1" x14ac:dyDescent="0.35"/>
    <row r="524" s="11" customFormat="1" ht="30" customHeight="1" x14ac:dyDescent="0.35"/>
    <row r="525" s="11" customFormat="1" ht="30" customHeight="1" x14ac:dyDescent="0.35"/>
    <row r="526" s="11" customFormat="1" ht="30" customHeight="1" x14ac:dyDescent="0.35"/>
    <row r="527" s="11" customFormat="1" ht="30" customHeight="1" x14ac:dyDescent="0.35"/>
    <row r="528" s="11" customFormat="1" ht="30" customHeight="1" x14ac:dyDescent="0.35"/>
    <row r="529" s="11" customFormat="1" ht="30" customHeight="1" x14ac:dyDescent="0.35"/>
    <row r="530" s="11" customFormat="1" ht="30" customHeight="1" x14ac:dyDescent="0.35"/>
    <row r="531" s="11" customFormat="1" ht="30" customHeight="1" x14ac:dyDescent="0.35"/>
    <row r="532" s="11" customFormat="1" ht="30" customHeight="1" x14ac:dyDescent="0.35"/>
    <row r="533" s="11" customFormat="1" ht="30" customHeight="1" x14ac:dyDescent="0.35"/>
    <row r="534" s="11" customFormat="1" ht="30" customHeight="1" x14ac:dyDescent="0.35"/>
    <row r="535" s="11" customFormat="1" ht="30" customHeight="1" x14ac:dyDescent="0.35"/>
    <row r="536" s="11" customFormat="1" ht="30" customHeight="1" x14ac:dyDescent="0.35"/>
    <row r="537" s="11" customFormat="1" ht="30" customHeight="1" x14ac:dyDescent="0.35"/>
    <row r="538" s="11" customFormat="1" ht="30" customHeight="1" x14ac:dyDescent="0.35"/>
    <row r="539" s="11" customFormat="1" ht="30" customHeight="1" x14ac:dyDescent="0.35"/>
    <row r="540" s="11" customFormat="1" ht="30" customHeight="1" x14ac:dyDescent="0.35"/>
    <row r="541" s="11" customFormat="1" ht="30" customHeight="1" x14ac:dyDescent="0.35"/>
    <row r="542" s="11" customFormat="1" ht="30" customHeight="1" x14ac:dyDescent="0.35"/>
    <row r="543" s="11" customFormat="1" ht="30" customHeight="1" x14ac:dyDescent="0.35"/>
    <row r="544" s="11" customFormat="1" ht="30" customHeight="1" x14ac:dyDescent="0.35"/>
    <row r="545" s="11" customFormat="1" ht="30" customHeight="1" x14ac:dyDescent="0.35"/>
    <row r="546" s="11" customFormat="1" ht="30" customHeight="1" x14ac:dyDescent="0.35"/>
    <row r="547" s="11" customFormat="1" ht="30" customHeight="1" x14ac:dyDescent="0.35"/>
    <row r="548" s="11" customFormat="1" ht="30" customHeight="1" x14ac:dyDescent="0.35"/>
    <row r="549" s="11" customFormat="1" ht="30" customHeight="1" x14ac:dyDescent="0.35"/>
    <row r="550" s="11" customFormat="1" ht="30" customHeight="1" x14ac:dyDescent="0.35"/>
    <row r="551" s="11" customFormat="1" ht="30" customHeight="1" x14ac:dyDescent="0.35"/>
    <row r="552" s="11" customFormat="1" ht="30" customHeight="1" x14ac:dyDescent="0.35"/>
    <row r="553" s="11" customFormat="1" ht="30" customHeight="1" x14ac:dyDescent="0.35"/>
    <row r="554" s="11" customFormat="1" ht="30" customHeight="1" x14ac:dyDescent="0.35"/>
    <row r="555" s="11" customFormat="1" ht="30" customHeight="1" x14ac:dyDescent="0.35"/>
    <row r="556" s="11" customFormat="1" ht="30" customHeight="1" x14ac:dyDescent="0.35"/>
    <row r="557" s="11" customFormat="1" ht="30" customHeight="1" x14ac:dyDescent="0.35"/>
    <row r="558" s="11" customFormat="1" ht="30" customHeight="1" x14ac:dyDescent="0.35"/>
    <row r="559" s="11" customFormat="1" ht="30" customHeight="1" x14ac:dyDescent="0.35"/>
    <row r="560" s="11" customFormat="1" ht="30" customHeight="1" x14ac:dyDescent="0.35"/>
    <row r="561" s="11" customFormat="1" ht="30" customHeight="1" x14ac:dyDescent="0.35"/>
    <row r="562" s="11" customFormat="1" ht="30" customHeight="1" x14ac:dyDescent="0.35"/>
    <row r="563" s="11" customFormat="1" ht="30" customHeight="1" x14ac:dyDescent="0.35"/>
    <row r="564" s="11" customFormat="1" ht="30" customHeight="1" x14ac:dyDescent="0.35"/>
    <row r="565" s="11" customFormat="1" ht="30" customHeight="1" x14ac:dyDescent="0.35"/>
    <row r="566" s="11" customFormat="1" ht="30" customHeight="1" x14ac:dyDescent="0.35"/>
    <row r="567" s="11" customFormat="1" ht="30" customHeight="1" x14ac:dyDescent="0.35"/>
    <row r="568" s="11" customFormat="1" ht="30" customHeight="1" x14ac:dyDescent="0.35"/>
    <row r="569" s="11" customFormat="1" ht="30" customHeight="1" x14ac:dyDescent="0.35"/>
    <row r="570" s="11" customFormat="1" ht="30" customHeight="1" x14ac:dyDescent="0.35"/>
    <row r="571" s="11" customFormat="1" ht="30" customHeight="1" x14ac:dyDescent="0.35"/>
    <row r="572" s="11" customFormat="1" ht="30" customHeight="1" x14ac:dyDescent="0.35"/>
    <row r="573" s="11" customFormat="1" ht="30" customHeight="1" x14ac:dyDescent="0.35"/>
    <row r="574" s="11" customFormat="1" ht="30" customHeight="1" x14ac:dyDescent="0.35"/>
    <row r="575" s="11" customFormat="1" ht="30" customHeight="1" x14ac:dyDescent="0.35"/>
    <row r="576" s="11" customFormat="1" ht="30" customHeight="1" x14ac:dyDescent="0.35"/>
    <row r="577" s="11" customFormat="1" ht="30" customHeight="1" x14ac:dyDescent="0.35"/>
    <row r="578" s="11" customFormat="1" ht="30" customHeight="1" x14ac:dyDescent="0.35"/>
    <row r="579" s="11" customFormat="1" ht="30" customHeight="1" x14ac:dyDescent="0.35"/>
    <row r="580" s="11" customFormat="1" ht="30" customHeight="1" x14ac:dyDescent="0.35"/>
    <row r="581" s="11" customFormat="1" ht="30" customHeight="1" x14ac:dyDescent="0.35"/>
    <row r="582" s="11" customFormat="1" ht="30" customHeight="1" x14ac:dyDescent="0.35"/>
    <row r="583" s="11" customFormat="1" ht="30" customHeight="1" x14ac:dyDescent="0.35"/>
    <row r="584" s="11" customFormat="1" ht="30" customHeight="1" x14ac:dyDescent="0.35"/>
    <row r="585" s="11" customFormat="1" ht="30" customHeight="1" x14ac:dyDescent="0.35"/>
    <row r="586" s="11" customFormat="1" ht="30" customHeight="1" x14ac:dyDescent="0.35"/>
    <row r="587" s="11" customFormat="1" ht="30" customHeight="1" x14ac:dyDescent="0.35"/>
    <row r="588" s="11" customFormat="1" ht="30" customHeight="1" x14ac:dyDescent="0.35"/>
    <row r="589" s="11" customFormat="1" ht="30" customHeight="1" x14ac:dyDescent="0.35"/>
    <row r="590" s="11" customFormat="1" ht="30" customHeight="1" x14ac:dyDescent="0.35"/>
    <row r="591" s="11" customFormat="1" ht="30" customHeight="1" x14ac:dyDescent="0.35"/>
    <row r="592" s="11" customFormat="1" ht="30" customHeight="1" x14ac:dyDescent="0.35"/>
    <row r="593" s="11" customFormat="1" ht="30" customHeight="1" x14ac:dyDescent="0.35"/>
    <row r="594" s="11" customFormat="1" ht="30" customHeight="1" x14ac:dyDescent="0.35"/>
    <row r="595" s="11" customFormat="1" ht="30" customHeight="1" x14ac:dyDescent="0.35"/>
    <row r="596" s="11" customFormat="1" ht="30" customHeight="1" x14ac:dyDescent="0.35"/>
    <row r="597" s="11" customFormat="1" ht="30" customHeight="1" x14ac:dyDescent="0.35"/>
    <row r="598" s="11" customFormat="1" ht="30" customHeight="1" x14ac:dyDescent="0.35"/>
    <row r="599" s="11" customFormat="1" ht="30" customHeight="1" x14ac:dyDescent="0.35"/>
    <row r="600" s="11" customFormat="1" ht="30" customHeight="1" x14ac:dyDescent="0.35"/>
    <row r="601" s="11" customFormat="1" ht="30" customHeight="1" x14ac:dyDescent="0.35"/>
    <row r="602" s="11" customFormat="1" ht="30" customHeight="1" x14ac:dyDescent="0.35"/>
    <row r="603" s="11" customFormat="1" ht="30" customHeight="1" x14ac:dyDescent="0.35"/>
    <row r="604" s="11" customFormat="1" ht="30" customHeight="1" x14ac:dyDescent="0.35"/>
    <row r="605" s="11" customFormat="1" ht="30" customHeight="1" x14ac:dyDescent="0.35"/>
    <row r="606" s="11" customFormat="1" ht="30" customHeight="1" x14ac:dyDescent="0.35"/>
    <row r="607" s="11" customFormat="1" ht="30" customHeight="1" x14ac:dyDescent="0.35"/>
    <row r="608" s="11" customFormat="1" ht="30" customHeight="1" x14ac:dyDescent="0.35"/>
    <row r="609" s="11" customFormat="1" ht="30" customHeight="1" x14ac:dyDescent="0.35"/>
    <row r="610" s="11" customFormat="1" ht="30" customHeight="1" x14ac:dyDescent="0.35"/>
    <row r="611" s="11" customFormat="1" ht="30" customHeight="1" x14ac:dyDescent="0.35"/>
    <row r="612" s="11" customFormat="1" ht="30" customHeight="1" x14ac:dyDescent="0.35"/>
    <row r="613" s="11" customFormat="1" ht="30" customHeight="1" x14ac:dyDescent="0.35"/>
    <row r="614" s="11" customFormat="1" ht="30" customHeight="1" x14ac:dyDescent="0.35"/>
    <row r="615" s="11" customFormat="1" ht="30" customHeight="1" x14ac:dyDescent="0.35"/>
    <row r="616" s="11" customFormat="1" ht="30" customHeight="1" x14ac:dyDescent="0.35"/>
    <row r="617" s="11" customFormat="1" ht="30" customHeight="1" x14ac:dyDescent="0.35"/>
    <row r="618" s="11" customFormat="1" ht="30" customHeight="1" x14ac:dyDescent="0.35"/>
    <row r="619" s="11" customFormat="1" ht="30" customHeight="1" x14ac:dyDescent="0.35"/>
    <row r="620" s="11" customFormat="1" ht="30" customHeight="1" x14ac:dyDescent="0.35"/>
    <row r="621" s="11" customFormat="1" ht="30" customHeight="1" x14ac:dyDescent="0.35"/>
    <row r="622" s="11" customFormat="1" ht="30" customHeight="1" x14ac:dyDescent="0.35"/>
    <row r="623" s="11" customFormat="1" ht="30" customHeight="1" x14ac:dyDescent="0.35"/>
    <row r="624" s="11" customFormat="1" ht="30" customHeight="1" x14ac:dyDescent="0.35"/>
    <row r="625" s="11" customFormat="1" ht="30" customHeight="1" x14ac:dyDescent="0.35"/>
    <row r="626" s="11" customFormat="1" ht="30" customHeight="1" x14ac:dyDescent="0.35"/>
    <row r="627" s="11" customFormat="1" ht="30" customHeight="1" x14ac:dyDescent="0.35"/>
    <row r="628" s="11" customFormat="1" ht="30" customHeight="1" x14ac:dyDescent="0.35"/>
    <row r="629" s="11" customFormat="1" ht="30" customHeight="1" x14ac:dyDescent="0.35"/>
    <row r="630" s="11" customFormat="1" ht="30" customHeight="1" x14ac:dyDescent="0.35"/>
    <row r="631" s="11" customFormat="1" ht="30" customHeight="1" x14ac:dyDescent="0.35"/>
    <row r="632" s="11" customFormat="1" ht="30" customHeight="1" x14ac:dyDescent="0.35"/>
    <row r="633" s="11" customFormat="1" ht="30" customHeight="1" x14ac:dyDescent="0.35"/>
    <row r="634" s="11" customFormat="1" ht="30" customHeight="1" x14ac:dyDescent="0.35"/>
    <row r="635" s="11" customFormat="1" ht="30" customHeight="1" x14ac:dyDescent="0.35"/>
    <row r="636" s="11" customFormat="1" ht="30" customHeight="1" x14ac:dyDescent="0.35"/>
    <row r="637" s="11" customFormat="1" ht="30" customHeight="1" x14ac:dyDescent="0.35"/>
    <row r="638" s="11" customFormat="1" ht="30" customHeight="1" x14ac:dyDescent="0.35"/>
    <row r="639" s="11" customFormat="1" ht="30" customHeight="1" x14ac:dyDescent="0.35"/>
    <row r="640" s="11" customFormat="1" ht="30" customHeight="1" x14ac:dyDescent="0.35"/>
    <row r="641" s="11" customFormat="1" ht="30" customHeight="1" x14ac:dyDescent="0.35"/>
    <row r="642" s="11" customFormat="1" ht="30" customHeight="1" x14ac:dyDescent="0.35"/>
    <row r="643" s="11" customFormat="1" ht="30" customHeight="1" x14ac:dyDescent="0.35"/>
    <row r="644" s="11" customFormat="1" ht="30" customHeight="1" x14ac:dyDescent="0.35"/>
    <row r="645" s="11" customFormat="1" ht="30" customHeight="1" x14ac:dyDescent="0.35"/>
    <row r="646" s="11" customFormat="1" ht="30" customHeight="1" x14ac:dyDescent="0.35"/>
    <row r="647" s="11" customFormat="1" ht="30" customHeight="1" x14ac:dyDescent="0.35"/>
    <row r="648" s="11" customFormat="1" ht="30" customHeight="1" x14ac:dyDescent="0.35"/>
    <row r="649" s="11" customFormat="1" ht="30" customHeight="1" x14ac:dyDescent="0.35"/>
    <row r="650" s="11" customFormat="1" ht="30" customHeight="1" x14ac:dyDescent="0.35"/>
    <row r="651" s="11" customFormat="1" ht="30" customHeight="1" x14ac:dyDescent="0.35"/>
    <row r="652" s="11" customFormat="1" ht="30" customHeight="1" x14ac:dyDescent="0.35"/>
    <row r="653" s="11" customFormat="1" ht="30" customHeight="1" x14ac:dyDescent="0.35"/>
    <row r="654" s="11" customFormat="1" ht="30" customHeight="1" x14ac:dyDescent="0.35"/>
    <row r="655" s="11" customFormat="1" ht="30" customHeight="1" x14ac:dyDescent="0.35"/>
    <row r="656" s="11" customFormat="1" ht="30" customHeight="1" x14ac:dyDescent="0.35"/>
    <row r="657" s="11" customFormat="1" ht="30" customHeight="1" x14ac:dyDescent="0.35"/>
    <row r="658" s="11" customFormat="1" ht="30" customHeight="1" x14ac:dyDescent="0.35"/>
    <row r="659" s="11" customFormat="1" ht="30" customHeight="1" x14ac:dyDescent="0.35"/>
    <row r="660" s="11" customFormat="1" ht="30" customHeight="1" x14ac:dyDescent="0.35"/>
    <row r="661" s="11" customFormat="1" ht="30" customHeight="1" x14ac:dyDescent="0.35"/>
    <row r="662" s="11" customFormat="1" ht="30" customHeight="1" x14ac:dyDescent="0.35"/>
    <row r="663" s="11" customFormat="1" ht="30" customHeight="1" x14ac:dyDescent="0.35"/>
    <row r="664" s="11" customFormat="1" ht="30" customHeight="1" x14ac:dyDescent="0.35"/>
    <row r="665" s="11" customFormat="1" ht="30" customHeight="1" x14ac:dyDescent="0.35"/>
    <row r="666" s="11" customFormat="1" ht="30" customHeight="1" x14ac:dyDescent="0.35"/>
    <row r="667" s="11" customFormat="1" ht="30" customHeight="1" x14ac:dyDescent="0.35"/>
    <row r="668" s="11" customFormat="1" ht="30" customHeight="1" x14ac:dyDescent="0.35"/>
    <row r="669" s="11" customFormat="1" ht="30" customHeight="1" x14ac:dyDescent="0.35"/>
    <row r="670" s="11" customFormat="1" ht="30" customHeight="1" x14ac:dyDescent="0.35"/>
    <row r="671" s="11" customFormat="1" ht="30" customHeight="1" x14ac:dyDescent="0.35"/>
    <row r="672" s="11" customFormat="1" ht="30" customHeight="1" x14ac:dyDescent="0.35"/>
    <row r="673" s="11" customFormat="1" ht="30" customHeight="1" x14ac:dyDescent="0.35"/>
    <row r="674" s="11" customFormat="1" ht="30" customHeight="1" x14ac:dyDescent="0.35"/>
    <row r="675" s="11" customFormat="1" ht="30" customHeight="1" x14ac:dyDescent="0.35"/>
    <row r="676" s="11" customFormat="1" ht="30" customHeight="1" x14ac:dyDescent="0.35"/>
    <row r="677" s="11" customFormat="1" ht="30" customHeight="1" x14ac:dyDescent="0.35"/>
    <row r="678" s="11" customFormat="1" ht="30" customHeight="1" x14ac:dyDescent="0.35"/>
    <row r="679" s="11" customFormat="1" ht="30" customHeight="1" x14ac:dyDescent="0.35"/>
    <row r="680" s="11" customFormat="1" ht="30" customHeight="1" x14ac:dyDescent="0.35"/>
    <row r="681" s="11" customFormat="1" ht="30" customHeight="1" x14ac:dyDescent="0.35"/>
    <row r="682" s="11" customFormat="1" ht="30" customHeight="1" x14ac:dyDescent="0.35"/>
    <row r="683" s="11" customFormat="1" ht="30" customHeight="1" x14ac:dyDescent="0.35"/>
    <row r="684" s="11" customFormat="1" ht="30" customHeight="1" x14ac:dyDescent="0.35"/>
    <row r="685" s="11" customFormat="1" ht="30" customHeight="1" x14ac:dyDescent="0.35"/>
    <row r="686" s="11" customFormat="1" ht="30" customHeight="1" x14ac:dyDescent="0.35"/>
    <row r="687" s="11" customFormat="1" ht="30" customHeight="1" x14ac:dyDescent="0.35"/>
    <row r="688" s="11" customFormat="1" ht="30" customHeight="1" x14ac:dyDescent="0.35"/>
    <row r="689" s="11" customFormat="1" ht="30" customHeight="1" x14ac:dyDescent="0.35"/>
    <row r="690" s="11" customFormat="1" ht="30" customHeight="1" x14ac:dyDescent="0.35"/>
    <row r="691" s="11" customFormat="1" ht="30" customHeight="1" x14ac:dyDescent="0.35"/>
    <row r="692" s="11" customFormat="1" ht="30" customHeight="1" x14ac:dyDescent="0.35"/>
    <row r="693" s="11" customFormat="1" ht="30" customHeight="1" x14ac:dyDescent="0.35"/>
    <row r="694" s="11" customFormat="1" ht="30" customHeight="1" x14ac:dyDescent="0.35"/>
    <row r="695" s="11" customFormat="1" ht="30" customHeight="1" x14ac:dyDescent="0.35"/>
    <row r="696" s="11" customFormat="1" ht="30" customHeight="1" x14ac:dyDescent="0.35"/>
    <row r="697" s="11" customFormat="1" ht="30" customHeight="1" x14ac:dyDescent="0.35"/>
    <row r="698" s="11" customFormat="1" ht="30" customHeight="1" x14ac:dyDescent="0.35"/>
    <row r="699" s="11" customFormat="1" ht="30" customHeight="1" x14ac:dyDescent="0.35"/>
    <row r="700" s="11" customFormat="1" ht="30" customHeight="1" x14ac:dyDescent="0.35"/>
    <row r="701" s="11" customFormat="1" ht="30" customHeight="1" x14ac:dyDescent="0.35"/>
    <row r="702" s="11" customFormat="1" ht="30" customHeight="1" x14ac:dyDescent="0.35"/>
    <row r="703" s="11" customFormat="1" ht="30" customHeight="1" x14ac:dyDescent="0.35"/>
    <row r="704" s="11" customFormat="1" ht="30" customHeight="1" x14ac:dyDescent="0.35"/>
    <row r="705" s="11" customFormat="1" ht="30" customHeight="1" x14ac:dyDescent="0.35"/>
    <row r="706" s="11" customFormat="1" ht="30" customHeight="1" x14ac:dyDescent="0.35"/>
    <row r="707" s="11" customFormat="1" ht="30" customHeight="1" x14ac:dyDescent="0.35"/>
    <row r="708" s="11" customFormat="1" ht="30" customHeight="1" x14ac:dyDescent="0.35"/>
    <row r="709" s="11" customFormat="1" ht="30" customHeight="1" x14ac:dyDescent="0.35"/>
    <row r="710" s="11" customFormat="1" ht="30" customHeight="1" x14ac:dyDescent="0.35"/>
    <row r="711" s="11" customFormat="1" ht="30" customHeight="1" x14ac:dyDescent="0.35"/>
    <row r="712" s="11" customFormat="1" ht="30" customHeight="1" x14ac:dyDescent="0.35"/>
    <row r="713" s="11" customFormat="1" ht="30" customHeight="1" x14ac:dyDescent="0.35"/>
    <row r="714" s="11" customFormat="1" ht="30" customHeight="1" x14ac:dyDescent="0.35"/>
    <row r="715" s="11" customFormat="1" ht="30" customHeight="1" x14ac:dyDescent="0.35"/>
    <row r="716" s="11" customFormat="1" ht="30" customHeight="1" x14ac:dyDescent="0.35"/>
    <row r="717" s="11" customFormat="1" ht="30" customHeight="1" x14ac:dyDescent="0.35"/>
    <row r="718" s="11" customFormat="1" ht="30" customHeight="1" x14ac:dyDescent="0.35"/>
    <row r="719" s="11" customFormat="1" ht="30" customHeight="1" x14ac:dyDescent="0.35"/>
    <row r="720" s="11" customFormat="1" ht="30" customHeight="1" x14ac:dyDescent="0.35"/>
    <row r="721" s="11" customFormat="1" ht="30" customHeight="1" x14ac:dyDescent="0.35"/>
    <row r="722" s="11" customFormat="1" ht="30" customHeight="1" x14ac:dyDescent="0.35"/>
    <row r="723" s="11" customFormat="1" ht="30" customHeight="1" x14ac:dyDescent="0.35"/>
    <row r="724" s="11" customFormat="1" ht="30" customHeight="1" x14ac:dyDescent="0.35"/>
    <row r="725" s="11" customFormat="1" ht="30" customHeight="1" x14ac:dyDescent="0.35"/>
    <row r="726" s="11" customFormat="1" ht="30" customHeight="1" x14ac:dyDescent="0.35"/>
    <row r="727" s="11" customFormat="1" ht="30" customHeight="1" x14ac:dyDescent="0.35"/>
    <row r="728" s="11" customFormat="1" ht="30" customHeight="1" x14ac:dyDescent="0.35"/>
    <row r="729" s="11" customFormat="1" ht="30" customHeight="1" x14ac:dyDescent="0.35"/>
    <row r="730" s="11" customFormat="1" ht="30" customHeight="1" x14ac:dyDescent="0.35"/>
    <row r="731" s="11" customFormat="1" ht="30" customHeight="1" x14ac:dyDescent="0.35"/>
    <row r="732" s="11" customFormat="1" ht="30" customHeight="1" x14ac:dyDescent="0.35"/>
    <row r="733" s="11" customFormat="1" ht="30" customHeight="1" x14ac:dyDescent="0.35"/>
    <row r="734" s="11" customFormat="1" ht="30" customHeight="1" x14ac:dyDescent="0.35"/>
    <row r="735" s="11" customFormat="1" ht="30" customHeight="1" x14ac:dyDescent="0.35"/>
    <row r="736" s="11" customFormat="1" ht="30" customHeight="1" x14ac:dyDescent="0.35"/>
    <row r="737" s="11" customFormat="1" ht="30" customHeight="1" x14ac:dyDescent="0.35"/>
    <row r="738" s="11" customFormat="1" ht="30" customHeight="1" x14ac:dyDescent="0.35"/>
    <row r="739" s="11" customFormat="1" ht="30" customHeight="1" x14ac:dyDescent="0.35"/>
    <row r="740" s="11" customFormat="1" ht="30" customHeight="1" x14ac:dyDescent="0.35"/>
    <row r="741" s="11" customFormat="1" ht="30" customHeight="1" x14ac:dyDescent="0.35"/>
    <row r="742" s="11" customFormat="1" ht="30" customHeight="1" x14ac:dyDescent="0.35"/>
    <row r="743" s="11" customFormat="1" ht="30" customHeight="1" x14ac:dyDescent="0.35"/>
    <row r="744" s="11" customFormat="1" ht="30" customHeight="1" x14ac:dyDescent="0.35"/>
    <row r="745" s="11" customFormat="1" ht="30" customHeight="1" x14ac:dyDescent="0.35"/>
    <row r="746" s="11" customFormat="1" ht="30" customHeight="1" x14ac:dyDescent="0.35"/>
    <row r="747" s="11" customFormat="1" ht="30" customHeight="1" x14ac:dyDescent="0.35"/>
    <row r="748" s="11" customFormat="1" ht="30" customHeight="1" x14ac:dyDescent="0.35"/>
    <row r="749" s="11" customFormat="1" ht="30" customHeight="1" x14ac:dyDescent="0.35"/>
    <row r="750" s="11" customFormat="1" ht="30" customHeight="1" x14ac:dyDescent="0.35"/>
    <row r="751" s="11" customFormat="1" ht="30" customHeight="1" x14ac:dyDescent="0.35"/>
    <row r="752" s="11" customFormat="1" ht="30" customHeight="1" x14ac:dyDescent="0.35"/>
    <row r="753" s="11" customFormat="1" ht="30" customHeight="1" x14ac:dyDescent="0.35"/>
    <row r="754" s="11" customFormat="1" ht="30" customHeight="1" x14ac:dyDescent="0.35"/>
    <row r="755" s="11" customFormat="1" ht="30" customHeight="1" x14ac:dyDescent="0.35"/>
    <row r="756" s="11" customFormat="1" ht="30" customHeight="1" x14ac:dyDescent="0.35"/>
    <row r="757" s="11" customFormat="1" ht="30" customHeight="1" x14ac:dyDescent="0.35"/>
    <row r="758" s="11" customFormat="1" ht="30" customHeight="1" x14ac:dyDescent="0.35"/>
    <row r="759" s="11" customFormat="1" ht="30" customHeight="1" x14ac:dyDescent="0.35"/>
    <row r="760" s="11" customFormat="1" ht="30" customHeight="1" x14ac:dyDescent="0.35"/>
    <row r="761" s="11" customFormat="1" ht="30" customHeight="1" x14ac:dyDescent="0.35"/>
    <row r="762" s="11" customFormat="1" ht="30" customHeight="1" x14ac:dyDescent="0.35"/>
    <row r="763" s="11" customFormat="1" ht="30" customHeight="1" x14ac:dyDescent="0.35"/>
    <row r="764" s="11" customFormat="1" ht="30" customHeight="1" x14ac:dyDescent="0.35"/>
    <row r="765" s="11" customFormat="1" ht="30" customHeight="1" x14ac:dyDescent="0.35"/>
    <row r="766" s="11" customFormat="1" ht="30" customHeight="1" x14ac:dyDescent="0.35"/>
    <row r="767" s="11" customFormat="1" ht="30" customHeight="1" x14ac:dyDescent="0.35"/>
    <row r="768" s="11" customFormat="1" ht="30" customHeight="1" x14ac:dyDescent="0.35"/>
    <row r="769" s="11" customFormat="1" ht="30" customHeight="1" x14ac:dyDescent="0.35"/>
    <row r="770" s="11" customFormat="1" ht="30" customHeight="1" x14ac:dyDescent="0.35"/>
    <row r="771" s="11" customFormat="1" ht="30" customHeight="1" x14ac:dyDescent="0.35"/>
    <row r="772" s="11" customFormat="1" ht="30" customHeight="1" x14ac:dyDescent="0.35"/>
    <row r="773" s="11" customFormat="1" ht="30" customHeight="1" x14ac:dyDescent="0.35"/>
    <row r="774" s="11" customFormat="1" ht="30" customHeight="1" x14ac:dyDescent="0.35"/>
    <row r="775" s="11" customFormat="1" ht="30" customHeight="1" x14ac:dyDescent="0.35"/>
    <row r="776" s="11" customFormat="1" ht="30" customHeight="1" x14ac:dyDescent="0.35"/>
    <row r="777" s="11" customFormat="1" ht="30" customHeight="1" x14ac:dyDescent="0.35"/>
    <row r="778" s="11" customFormat="1" ht="30" customHeight="1" x14ac:dyDescent="0.35"/>
    <row r="779" s="11" customFormat="1" ht="30" customHeight="1" x14ac:dyDescent="0.35"/>
    <row r="780" s="11" customFormat="1" ht="30" customHeight="1" x14ac:dyDescent="0.35"/>
    <row r="781" s="11" customFormat="1" ht="30" customHeight="1" x14ac:dyDescent="0.35"/>
    <row r="782" s="11" customFormat="1" ht="30" customHeight="1" x14ac:dyDescent="0.35"/>
    <row r="783" s="11" customFormat="1" ht="30" customHeight="1" x14ac:dyDescent="0.35"/>
    <row r="784" s="11" customFormat="1" ht="30" customHeight="1" x14ac:dyDescent="0.35"/>
    <row r="785" s="11" customFormat="1" ht="30" customHeight="1" x14ac:dyDescent="0.35"/>
    <row r="786" s="11" customFormat="1" ht="30" customHeight="1" x14ac:dyDescent="0.35"/>
    <row r="787" s="11" customFormat="1" ht="30" customHeight="1" x14ac:dyDescent="0.35"/>
    <row r="788" s="11" customFormat="1" ht="30" customHeight="1" x14ac:dyDescent="0.35"/>
    <row r="789" s="11" customFormat="1" ht="30" customHeight="1" x14ac:dyDescent="0.35"/>
    <row r="790" s="11" customFormat="1" ht="30" customHeight="1" x14ac:dyDescent="0.35"/>
    <row r="791" s="11" customFormat="1" ht="30" customHeight="1" x14ac:dyDescent="0.35"/>
    <row r="792" s="11" customFormat="1" ht="30" customHeight="1" x14ac:dyDescent="0.35"/>
    <row r="793" s="11" customFormat="1" ht="30" customHeight="1" x14ac:dyDescent="0.35"/>
    <row r="794" s="11" customFormat="1" ht="30" customHeight="1" x14ac:dyDescent="0.35"/>
    <row r="795" s="11" customFormat="1" ht="30" customHeight="1" x14ac:dyDescent="0.35"/>
    <row r="796" s="11" customFormat="1" ht="30" customHeight="1" x14ac:dyDescent="0.35"/>
    <row r="797" s="11" customFormat="1" ht="30" customHeight="1" x14ac:dyDescent="0.35"/>
    <row r="798" s="11" customFormat="1" ht="30" customHeight="1" x14ac:dyDescent="0.35"/>
    <row r="799" s="11" customFormat="1" ht="30" customHeight="1" x14ac:dyDescent="0.35"/>
    <row r="800" s="11" customFormat="1" ht="30" customHeight="1" x14ac:dyDescent="0.35"/>
    <row r="801" s="11" customFormat="1" ht="30" customHeight="1" x14ac:dyDescent="0.35"/>
    <row r="802" s="11" customFormat="1" ht="30" customHeight="1" x14ac:dyDescent="0.35"/>
    <row r="803" s="11" customFormat="1" ht="30" customHeight="1" x14ac:dyDescent="0.35"/>
    <row r="804" s="11" customFormat="1" ht="30" customHeight="1" x14ac:dyDescent="0.35"/>
    <row r="805" s="11" customFormat="1" ht="30" customHeight="1" x14ac:dyDescent="0.35"/>
    <row r="806" s="11" customFormat="1" ht="30" customHeight="1" x14ac:dyDescent="0.35"/>
    <row r="807" s="11" customFormat="1" ht="30" customHeight="1" x14ac:dyDescent="0.35"/>
    <row r="808" s="11" customFormat="1" ht="30" customHeight="1" x14ac:dyDescent="0.35"/>
    <row r="809" s="11" customFormat="1" ht="30" customHeight="1" x14ac:dyDescent="0.35"/>
    <row r="810" s="11" customFormat="1" ht="30" customHeight="1" x14ac:dyDescent="0.35"/>
    <row r="811" s="11" customFormat="1" ht="30" customHeight="1" x14ac:dyDescent="0.35"/>
    <row r="812" s="11" customFormat="1" ht="30" customHeight="1" x14ac:dyDescent="0.35"/>
    <row r="813" s="11" customFormat="1" ht="30" customHeight="1" x14ac:dyDescent="0.35"/>
    <row r="814" s="11" customFormat="1" ht="30" customHeight="1" x14ac:dyDescent="0.35"/>
    <row r="815" s="11" customFormat="1" ht="30" customHeight="1" x14ac:dyDescent="0.35"/>
    <row r="816" s="11" customFormat="1" ht="30" customHeight="1" x14ac:dyDescent="0.35"/>
    <row r="817" s="11" customFormat="1" ht="30" customHeight="1" x14ac:dyDescent="0.35"/>
    <row r="818" s="11" customFormat="1" ht="30" customHeight="1" x14ac:dyDescent="0.35"/>
    <row r="819" s="11" customFormat="1" ht="30" customHeight="1" x14ac:dyDescent="0.35"/>
    <row r="820" s="11" customFormat="1" ht="30" customHeight="1" x14ac:dyDescent="0.35"/>
    <row r="821" s="11" customFormat="1" ht="30" customHeight="1" x14ac:dyDescent="0.35"/>
    <row r="822" s="11" customFormat="1" ht="30" customHeight="1" x14ac:dyDescent="0.35"/>
    <row r="823" s="11" customFormat="1" ht="30" customHeight="1" x14ac:dyDescent="0.35"/>
    <row r="824" s="11" customFormat="1" ht="30" customHeight="1" x14ac:dyDescent="0.35"/>
    <row r="825" s="11" customFormat="1" ht="30" customHeight="1" x14ac:dyDescent="0.35"/>
    <row r="826" s="11" customFormat="1" ht="30" customHeight="1" x14ac:dyDescent="0.35"/>
    <row r="827" s="11" customFormat="1" ht="30" customHeight="1" x14ac:dyDescent="0.35"/>
    <row r="828" s="11" customFormat="1" ht="30" customHeight="1" x14ac:dyDescent="0.35"/>
    <row r="829" s="11" customFormat="1" ht="30" customHeight="1" x14ac:dyDescent="0.35"/>
    <row r="830" s="11" customFormat="1" ht="30" customHeight="1" x14ac:dyDescent="0.35"/>
    <row r="831" s="11" customFormat="1" ht="30" customHeight="1" x14ac:dyDescent="0.35"/>
    <row r="832" s="11" customFormat="1" ht="30" customHeight="1" x14ac:dyDescent="0.35"/>
    <row r="833" s="11" customFormat="1" ht="30" customHeight="1" x14ac:dyDescent="0.35"/>
    <row r="834" s="11" customFormat="1" ht="30" customHeight="1" x14ac:dyDescent="0.35"/>
    <row r="835" s="11" customFormat="1" ht="30" customHeight="1" x14ac:dyDescent="0.35"/>
    <row r="836" s="11" customFormat="1" ht="30" customHeight="1" x14ac:dyDescent="0.35"/>
    <row r="837" s="11" customFormat="1" ht="30" customHeight="1" x14ac:dyDescent="0.35"/>
    <row r="838" s="11" customFormat="1" ht="30" customHeight="1" x14ac:dyDescent="0.35"/>
    <row r="839" s="11" customFormat="1" ht="30" customHeight="1" x14ac:dyDescent="0.35"/>
    <row r="840" s="11" customFormat="1" ht="30" customHeight="1" x14ac:dyDescent="0.35"/>
    <row r="841" s="11" customFormat="1" ht="30" customHeight="1" x14ac:dyDescent="0.35"/>
    <row r="842" s="11" customFormat="1" ht="30" customHeight="1" x14ac:dyDescent="0.35"/>
    <row r="843" s="11" customFormat="1" ht="30" customHeight="1" x14ac:dyDescent="0.35"/>
    <row r="844" s="11" customFormat="1" ht="30" customHeight="1" x14ac:dyDescent="0.35"/>
    <row r="845" s="11" customFormat="1" ht="30" customHeight="1" x14ac:dyDescent="0.35"/>
    <row r="846" s="11" customFormat="1" ht="30" customHeight="1" x14ac:dyDescent="0.35"/>
    <row r="847" s="11" customFormat="1" ht="30" customHeight="1" x14ac:dyDescent="0.35"/>
    <row r="848" s="11" customFormat="1" ht="30" customHeight="1" x14ac:dyDescent="0.35"/>
    <row r="849" s="11" customFormat="1" ht="30" customHeight="1" x14ac:dyDescent="0.35"/>
    <row r="850" s="11" customFormat="1" ht="30" customHeight="1" x14ac:dyDescent="0.35"/>
    <row r="851" s="11" customFormat="1" ht="30" customHeight="1" x14ac:dyDescent="0.35"/>
    <row r="852" s="11" customFormat="1" ht="30" customHeight="1" x14ac:dyDescent="0.35"/>
    <row r="853" s="11" customFormat="1" ht="30" customHeight="1" x14ac:dyDescent="0.35"/>
    <row r="854" s="11" customFormat="1" ht="30" customHeight="1" x14ac:dyDescent="0.35"/>
    <row r="855" s="11" customFormat="1" ht="30" customHeight="1" x14ac:dyDescent="0.35"/>
    <row r="856" s="11" customFormat="1" ht="30" customHeight="1" x14ac:dyDescent="0.35"/>
    <row r="857" s="11" customFormat="1" ht="30" customHeight="1" x14ac:dyDescent="0.35"/>
    <row r="858" s="11" customFormat="1" ht="30" customHeight="1" x14ac:dyDescent="0.35"/>
    <row r="859" s="11" customFormat="1" ht="30" customHeight="1" x14ac:dyDescent="0.35"/>
    <row r="860" s="11" customFormat="1" ht="30" customHeight="1" x14ac:dyDescent="0.35"/>
    <row r="861" s="11" customFormat="1" ht="30" customHeight="1" x14ac:dyDescent="0.35"/>
    <row r="862" s="11" customFormat="1" ht="30" customHeight="1" x14ac:dyDescent="0.35"/>
    <row r="863" s="11" customFormat="1" ht="30" customHeight="1" x14ac:dyDescent="0.35"/>
    <row r="864" s="11" customFormat="1" ht="30" customHeight="1" x14ac:dyDescent="0.35"/>
    <row r="865" s="11" customFormat="1" ht="30" customHeight="1" x14ac:dyDescent="0.35"/>
    <row r="866" s="11" customFormat="1" ht="30" customHeight="1" x14ac:dyDescent="0.35"/>
    <row r="867" s="11" customFormat="1" ht="30" customHeight="1" x14ac:dyDescent="0.35"/>
    <row r="868" s="11" customFormat="1" ht="30" customHeight="1" x14ac:dyDescent="0.35"/>
    <row r="869" s="11" customFormat="1" ht="30" customHeight="1" x14ac:dyDescent="0.35"/>
    <row r="870" s="11" customFormat="1" ht="30" customHeight="1" x14ac:dyDescent="0.35"/>
    <row r="871" s="11" customFormat="1" ht="30" customHeight="1" x14ac:dyDescent="0.35"/>
    <row r="872" s="11" customFormat="1" ht="30" customHeight="1" x14ac:dyDescent="0.35"/>
    <row r="873" s="11" customFormat="1" ht="30" customHeight="1" x14ac:dyDescent="0.35"/>
    <row r="874" s="11" customFormat="1" ht="30" customHeight="1" x14ac:dyDescent="0.35"/>
    <row r="875" s="11" customFormat="1" ht="30" customHeight="1" x14ac:dyDescent="0.35"/>
    <row r="876" s="11" customFormat="1" ht="30" customHeight="1" x14ac:dyDescent="0.35"/>
    <row r="877" s="11" customFormat="1" ht="30" customHeight="1" x14ac:dyDescent="0.35"/>
    <row r="878" s="11" customFormat="1" ht="30" customHeight="1" x14ac:dyDescent="0.35"/>
    <row r="879" s="11" customFormat="1" ht="30" customHeight="1" x14ac:dyDescent="0.35"/>
    <row r="880" s="11" customFormat="1" ht="30" customHeight="1" x14ac:dyDescent="0.35"/>
    <row r="881" s="11" customFormat="1" ht="30" customHeight="1" x14ac:dyDescent="0.35"/>
    <row r="882" s="11" customFormat="1" ht="30" customHeight="1" x14ac:dyDescent="0.35"/>
    <row r="883" s="11" customFormat="1" ht="30" customHeight="1" x14ac:dyDescent="0.35"/>
    <row r="884" s="11" customFormat="1" ht="30" customHeight="1" x14ac:dyDescent="0.35"/>
    <row r="885" s="11" customFormat="1" ht="30" customHeight="1" x14ac:dyDescent="0.35"/>
    <row r="886" s="11" customFormat="1" ht="30" customHeight="1" x14ac:dyDescent="0.35"/>
    <row r="887" s="11" customFormat="1" ht="30" customHeight="1" x14ac:dyDescent="0.35"/>
    <row r="888" s="11" customFormat="1" ht="30" customHeight="1" x14ac:dyDescent="0.35"/>
    <row r="889" s="11" customFormat="1" ht="30" customHeight="1" x14ac:dyDescent="0.35"/>
    <row r="890" s="11" customFormat="1" ht="30" customHeight="1" x14ac:dyDescent="0.35"/>
    <row r="891" s="11" customFormat="1" ht="30" customHeight="1" x14ac:dyDescent="0.35"/>
    <row r="892" s="11" customFormat="1" ht="30" customHeight="1" x14ac:dyDescent="0.35"/>
    <row r="893" s="11" customFormat="1" ht="30" customHeight="1" x14ac:dyDescent="0.35"/>
    <row r="894" s="11" customFormat="1" ht="30" customHeight="1" x14ac:dyDescent="0.35"/>
    <row r="895" s="11" customFormat="1" ht="30" customHeight="1" x14ac:dyDescent="0.35"/>
    <row r="896" s="11" customFormat="1" ht="30" customHeight="1" x14ac:dyDescent="0.35"/>
    <row r="897" s="11" customFormat="1" ht="30" customHeight="1" x14ac:dyDescent="0.35"/>
    <row r="898" s="11" customFormat="1" ht="30" customHeight="1" x14ac:dyDescent="0.35"/>
    <row r="899" s="11" customFormat="1" ht="30" customHeight="1" x14ac:dyDescent="0.35"/>
    <row r="900" s="11" customFormat="1" ht="30" customHeight="1" x14ac:dyDescent="0.35"/>
    <row r="901" s="11" customFormat="1" ht="30" customHeight="1" x14ac:dyDescent="0.35"/>
    <row r="902" s="11" customFormat="1" ht="30" customHeight="1" x14ac:dyDescent="0.35"/>
    <row r="903" s="11" customFormat="1" ht="30" customHeight="1" x14ac:dyDescent="0.35"/>
    <row r="904" s="11" customFormat="1" ht="30" customHeight="1" x14ac:dyDescent="0.35"/>
    <row r="905" s="11" customFormat="1" ht="30" customHeight="1" x14ac:dyDescent="0.35"/>
    <row r="906" s="11" customFormat="1" ht="30" customHeight="1" x14ac:dyDescent="0.35"/>
    <row r="907" s="11" customFormat="1" ht="30" customHeight="1" x14ac:dyDescent="0.35"/>
    <row r="908" s="11" customFormat="1" ht="30" customHeight="1" x14ac:dyDescent="0.35"/>
    <row r="909" s="11" customFormat="1" ht="30" customHeight="1" x14ac:dyDescent="0.35"/>
    <row r="910" s="11" customFormat="1" ht="30" customHeight="1" x14ac:dyDescent="0.35"/>
    <row r="911" s="11" customFormat="1" ht="30" customHeight="1" x14ac:dyDescent="0.35"/>
    <row r="912" s="11" customFormat="1" ht="30" customHeight="1" x14ac:dyDescent="0.35"/>
    <row r="913" s="11" customFormat="1" ht="30" customHeight="1" x14ac:dyDescent="0.35"/>
    <row r="914" s="11" customFormat="1" ht="30" customHeight="1" x14ac:dyDescent="0.35"/>
    <row r="915" s="11" customFormat="1" ht="30" customHeight="1" x14ac:dyDescent="0.35"/>
    <row r="916" s="11" customFormat="1" ht="30" customHeight="1" x14ac:dyDescent="0.35"/>
    <row r="917" s="11" customFormat="1" ht="30" customHeight="1" x14ac:dyDescent="0.35"/>
    <row r="918" s="11" customFormat="1" ht="30" customHeight="1" x14ac:dyDescent="0.35"/>
    <row r="919" s="11" customFormat="1" ht="30" customHeight="1" x14ac:dyDescent="0.35"/>
    <row r="920" s="11" customFormat="1" ht="30" customHeight="1" x14ac:dyDescent="0.35"/>
    <row r="921" s="11" customFormat="1" ht="30" customHeight="1" x14ac:dyDescent="0.35"/>
    <row r="922" s="11" customFormat="1" ht="30" customHeight="1" x14ac:dyDescent="0.35"/>
    <row r="923" s="11" customFormat="1" ht="30" customHeight="1" x14ac:dyDescent="0.35"/>
    <row r="924" s="11" customFormat="1" ht="30" customHeight="1" x14ac:dyDescent="0.35"/>
    <row r="925" s="11" customFormat="1" ht="30" customHeight="1" x14ac:dyDescent="0.35"/>
    <row r="926" s="11" customFormat="1" ht="30" customHeight="1" x14ac:dyDescent="0.35"/>
    <row r="927" s="11" customFormat="1" ht="30" customHeight="1" x14ac:dyDescent="0.35"/>
    <row r="928" s="11" customFormat="1" ht="30" customHeight="1" x14ac:dyDescent="0.35"/>
    <row r="929" s="11" customFormat="1" ht="30" customHeight="1" x14ac:dyDescent="0.35"/>
    <row r="930" s="11" customFormat="1" ht="30" customHeight="1" x14ac:dyDescent="0.35"/>
    <row r="931" s="11" customFormat="1" ht="30" customHeight="1" x14ac:dyDescent="0.35"/>
    <row r="932" s="11" customFormat="1" ht="30" customHeight="1" x14ac:dyDescent="0.35"/>
    <row r="933" s="11" customFormat="1" ht="30" customHeight="1" x14ac:dyDescent="0.35"/>
    <row r="934" s="11" customFormat="1" ht="30" customHeight="1" x14ac:dyDescent="0.35"/>
    <row r="935" s="11" customFormat="1" ht="30" customHeight="1" x14ac:dyDescent="0.35"/>
    <row r="936" s="11" customFormat="1" ht="30" customHeight="1" x14ac:dyDescent="0.35"/>
    <row r="937" s="11" customFormat="1" ht="30" customHeight="1" x14ac:dyDescent="0.35"/>
    <row r="938" s="11" customFormat="1" ht="30" customHeight="1" x14ac:dyDescent="0.35"/>
    <row r="939" s="11" customFormat="1" ht="30" customHeight="1" x14ac:dyDescent="0.35"/>
    <row r="940" s="11" customFormat="1" ht="30" customHeight="1" x14ac:dyDescent="0.35"/>
    <row r="941" s="11" customFormat="1" ht="30" customHeight="1" x14ac:dyDescent="0.35"/>
    <row r="942" s="11" customFormat="1" ht="30" customHeight="1" x14ac:dyDescent="0.35"/>
    <row r="943" s="11" customFormat="1" ht="30" customHeight="1" x14ac:dyDescent="0.35"/>
    <row r="944" s="11" customFormat="1" ht="30" customHeight="1" x14ac:dyDescent="0.35"/>
    <row r="945" s="11" customFormat="1" ht="30" customHeight="1" x14ac:dyDescent="0.35"/>
    <row r="946" s="11" customFormat="1" ht="30" customHeight="1" x14ac:dyDescent="0.35"/>
    <row r="947" s="11" customFormat="1" ht="30" customHeight="1" x14ac:dyDescent="0.35"/>
    <row r="948" s="11" customFormat="1" ht="30" customHeight="1" x14ac:dyDescent="0.35"/>
    <row r="949" s="11" customFormat="1" ht="30" customHeight="1" x14ac:dyDescent="0.35"/>
    <row r="950" s="11" customFormat="1" ht="30" customHeight="1" x14ac:dyDescent="0.35"/>
    <row r="951" s="11" customFormat="1" ht="30" customHeight="1" x14ac:dyDescent="0.35"/>
    <row r="952" s="11" customFormat="1" ht="30" customHeight="1" x14ac:dyDescent="0.35"/>
    <row r="953" s="11" customFormat="1" ht="30" customHeight="1" x14ac:dyDescent="0.35"/>
    <row r="954" s="11" customFormat="1" ht="30" customHeight="1" x14ac:dyDescent="0.35"/>
    <row r="955" s="11" customFormat="1" ht="30" customHeight="1" x14ac:dyDescent="0.35"/>
    <row r="956" s="11" customFormat="1" ht="30" customHeight="1" x14ac:dyDescent="0.35"/>
    <row r="957" s="11" customFormat="1" ht="30" customHeight="1" x14ac:dyDescent="0.35"/>
    <row r="958" s="11" customFormat="1" ht="30" customHeight="1" x14ac:dyDescent="0.35"/>
    <row r="959" s="11" customFormat="1" ht="30" customHeight="1" x14ac:dyDescent="0.35"/>
    <row r="960" s="11" customFormat="1" ht="30" customHeight="1" x14ac:dyDescent="0.35"/>
    <row r="961" s="11" customFormat="1" ht="30" customHeight="1" x14ac:dyDescent="0.35"/>
    <row r="962" s="11" customFormat="1" ht="30" customHeight="1" x14ac:dyDescent="0.35"/>
    <row r="963" s="11" customFormat="1" ht="30" customHeight="1" x14ac:dyDescent="0.35"/>
    <row r="964" s="11" customFormat="1" ht="30" customHeight="1" x14ac:dyDescent="0.35"/>
    <row r="965" s="11" customFormat="1" ht="30" customHeight="1" x14ac:dyDescent="0.35"/>
    <row r="966" s="11" customFormat="1" ht="30" customHeight="1" x14ac:dyDescent="0.35"/>
    <row r="967" s="11" customFormat="1" ht="30" customHeight="1" x14ac:dyDescent="0.35"/>
    <row r="968" s="11" customFormat="1" ht="30" customHeight="1" x14ac:dyDescent="0.35"/>
    <row r="969" s="11" customFormat="1" ht="30" customHeight="1" x14ac:dyDescent="0.35"/>
    <row r="970" s="11" customFormat="1" ht="30" customHeight="1" x14ac:dyDescent="0.35"/>
    <row r="971" s="11" customFormat="1" ht="30" customHeight="1" x14ac:dyDescent="0.35"/>
    <row r="972" s="11" customFormat="1" ht="30" customHeight="1" x14ac:dyDescent="0.35"/>
    <row r="973" s="11" customFormat="1" ht="30" customHeight="1" x14ac:dyDescent="0.35"/>
    <row r="974" s="11" customFormat="1" ht="30" customHeight="1" x14ac:dyDescent="0.35"/>
    <row r="975" s="11" customFormat="1" ht="30" customHeight="1" x14ac:dyDescent="0.35"/>
    <row r="976" s="11" customFormat="1" ht="30" customHeight="1" x14ac:dyDescent="0.35"/>
    <row r="977" s="11" customFormat="1" ht="30" customHeight="1" x14ac:dyDescent="0.35"/>
    <row r="978" s="11" customFormat="1" ht="30" customHeight="1" x14ac:dyDescent="0.35"/>
    <row r="979" s="11" customFormat="1" ht="30" customHeight="1" x14ac:dyDescent="0.35"/>
    <row r="980" s="11" customFormat="1" ht="30" customHeight="1" x14ac:dyDescent="0.35"/>
    <row r="981" s="11" customFormat="1" ht="30" customHeight="1" x14ac:dyDescent="0.35"/>
    <row r="982" s="11" customFormat="1" ht="30" customHeight="1" x14ac:dyDescent="0.35"/>
    <row r="983" s="11" customFormat="1" ht="30" customHeight="1" x14ac:dyDescent="0.35"/>
    <row r="984" s="11" customFormat="1" ht="30" customHeight="1" x14ac:dyDescent="0.35"/>
    <row r="985" s="11" customFormat="1" ht="30" customHeight="1" x14ac:dyDescent="0.35"/>
    <row r="986" s="11" customFormat="1" ht="30" customHeight="1" x14ac:dyDescent="0.35"/>
    <row r="987" s="11" customFormat="1" ht="30" customHeight="1" x14ac:dyDescent="0.35"/>
    <row r="988" s="11" customFormat="1" ht="30" customHeight="1" x14ac:dyDescent="0.35"/>
    <row r="989" s="11" customFormat="1" ht="30" customHeight="1" x14ac:dyDescent="0.35"/>
    <row r="990" s="11" customFormat="1" ht="30" customHeight="1" x14ac:dyDescent="0.35"/>
    <row r="991" s="11" customFormat="1" ht="30" customHeight="1" x14ac:dyDescent="0.35"/>
    <row r="992" s="11" customFormat="1" ht="30" customHeight="1" x14ac:dyDescent="0.35"/>
    <row r="993" s="11" customFormat="1" ht="30" customHeight="1" x14ac:dyDescent="0.35"/>
    <row r="994" s="11" customFormat="1" ht="30" customHeight="1" x14ac:dyDescent="0.35"/>
    <row r="995" s="11" customFormat="1" ht="30" customHeight="1" x14ac:dyDescent="0.35"/>
    <row r="996" s="11" customFormat="1" ht="30" customHeight="1" x14ac:dyDescent="0.35"/>
    <row r="997" s="11" customFormat="1" ht="30" customHeight="1" x14ac:dyDescent="0.35"/>
    <row r="998" s="11" customFormat="1" ht="30" customHeight="1" x14ac:dyDescent="0.35"/>
    <row r="999" s="11" customFormat="1" ht="30" customHeight="1" x14ac:dyDescent="0.35"/>
    <row r="1000" s="11" customFormat="1" ht="30" customHeight="1" x14ac:dyDescent="0.35"/>
  </sheetData>
  <mergeCells count="18">
    <mergeCell ref="H49:H51"/>
    <mergeCell ref="H22:H24"/>
    <mergeCell ref="H25:H27"/>
    <mergeCell ref="H28:I28"/>
    <mergeCell ref="H29:I29"/>
    <mergeCell ref="H31:H33"/>
    <mergeCell ref="H34:H36"/>
    <mergeCell ref="H41:I41"/>
    <mergeCell ref="H17:I17"/>
    <mergeCell ref="H19:H21"/>
    <mergeCell ref="H37:H39"/>
    <mergeCell ref="H43:H45"/>
    <mergeCell ref="H46:H48"/>
    <mergeCell ref="H1:I1"/>
    <mergeCell ref="H3:H5"/>
    <mergeCell ref="H6:H8"/>
    <mergeCell ref="H9:H11"/>
    <mergeCell ref="H12:H13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2BE627E82BC4BAFF6F72779512BEE" ma:contentTypeVersion="20" ma:contentTypeDescription="Create a new document." ma:contentTypeScope="" ma:versionID="3da12385a3389793860a0163a818988e">
  <xsd:schema xmlns:xsd="http://www.w3.org/2001/XMLSchema" xmlns:xs="http://www.w3.org/2001/XMLSchema" xmlns:p="http://schemas.microsoft.com/office/2006/metadata/properties" xmlns:ns1="http://schemas.microsoft.com/sharepoint/v3" xmlns:ns2="5888dc7e-574f-412b-b0c1-d1272ceede5a" xmlns:ns3="f35cf21f-4c90-4c31-b2be-962ed3f04f12" targetNamespace="http://schemas.microsoft.com/office/2006/metadata/properties" ma:root="true" ma:fieldsID="c5e547dc5f8d2c7b92fdccaa27ca97a0" ns1:_="" ns2:_="" ns3:_="">
    <xsd:import namespace="http://schemas.microsoft.com/sharepoint/v3"/>
    <xsd:import namespace="5888dc7e-574f-412b-b0c1-d1272ceede5a"/>
    <xsd:import namespace="f35cf21f-4c90-4c31-b2be-962ed3f04f1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1:_dlc_ExpireDateSaved" minOccurs="0"/>
                <xsd:element ref="ns1:_dlc_ExpireDate" minOccurs="0"/>
                <xsd:element ref="ns1:_dlc_Exempt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hidden="true" ma:internalName="_dlc_ExpireDate" ma:readOnly="true">
      <xsd:simpleType>
        <xsd:restriction base="dms:DateTime"/>
      </xsd:simpleType>
    </xsd:element>
    <xsd:element name="_dlc_Exempt" ma:index="26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8dc7e-574f-412b-b0c1-d1272ceede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cf21f-4c90-4c31-b2be-962ed3f04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EF811EC-F14C-42A5-B11E-69F1D6072D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88dc7e-574f-412b-b0c1-d1272ceede5a"/>
    <ds:schemaRef ds:uri="f35cf21f-4c90-4c31-b2be-962ed3f04f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F6CCBF-5ECC-4640-A694-9413DB274A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710A9E-CD61-4676-8656-18BDEFA9B2E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Introduction</vt:lpstr>
      <vt:lpstr>Useful links</vt:lpstr>
      <vt:lpstr>CREST KS3</vt:lpstr>
      <vt:lpstr>CREST KS4</vt:lpstr>
      <vt:lpstr>CREST KS5</vt:lpstr>
      <vt:lpstr>KS3&amp;4 How Science Works</vt:lpstr>
      <vt:lpstr>KS4 Mathematics requirements</vt:lpstr>
      <vt:lpstr>Coverage of topics</vt:lpstr>
      <vt:lpstr>Please do not alter</vt:lpstr>
      <vt:lpstr>NIKS4Biology</vt:lpstr>
      <vt:lpstr>NIKS4Chemistry</vt:lpstr>
      <vt:lpstr>NIKS4Physics</vt:lpstr>
      <vt:lpstr>NIKS5Biology</vt:lpstr>
      <vt:lpstr>NIKS5Chemistry</vt:lpstr>
      <vt:lpstr>NIKS5Physics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Amanda Clegg</dc:creator>
  <cp:keywords/>
  <dc:description/>
  <cp:lastModifiedBy>Catherine Davies</cp:lastModifiedBy>
  <cp:revision/>
  <dcterms:created xsi:type="dcterms:W3CDTF">2019-08-13T13:36:40Z</dcterms:created>
  <dcterms:modified xsi:type="dcterms:W3CDTF">2025-07-02T22:13:42Z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0x0101003AB2BE627E82BC4BAFF6F72779512BEE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